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960" yWindow="2300" windowWidth="32760" windowHeight="24900" tabRatio="500" activeTab="1"/>
  </bookViews>
  <sheets>
    <sheet name="Produktinfos" sheetId="1" r:id="rId1"/>
    <sheet name="Lüftungseffektivität" sheetId="2" r:id="rId2"/>
  </sheets>
  <definedNames>
    <definedName name="_xlnm.Print_Area" localSheetId="1">'Lüftungseffektivität'!$B$24:$H$68</definedName>
    <definedName name="_xlnm.Print_Area" localSheetId="0">'Produktinfos'!$A$1:$G$24</definedName>
  </definedNames>
  <calcPr fullCalcOnLoad="1"/>
</workbook>
</file>

<file path=xl/sharedStrings.xml><?xml version="1.0" encoding="utf-8"?>
<sst xmlns="http://schemas.openxmlformats.org/spreadsheetml/2006/main" count="271" uniqueCount="105">
  <si>
    <t>Alfitec - Produktinfos</t>
  </si>
  <si>
    <r>
      <t>ca. 4 m</t>
    </r>
    <r>
      <rPr>
        <vertAlign val="superscript"/>
        <sz val="11"/>
        <rFont val="Arial"/>
        <family val="2"/>
      </rPr>
      <t>2</t>
    </r>
  </si>
  <si>
    <r>
      <t>ca. 2 m</t>
    </r>
    <r>
      <rPr>
        <vertAlign val="superscript"/>
        <sz val="11"/>
        <rFont val="Arial"/>
        <family val="2"/>
      </rPr>
      <t>2</t>
    </r>
  </si>
  <si>
    <t>4.0 m</t>
  </si>
  <si>
    <t>2.8 m</t>
  </si>
  <si>
    <t>Einbautiefe ohne Verstärkung</t>
  </si>
  <si>
    <t>Einbautiefe mit Verstärkung</t>
  </si>
  <si>
    <t>25 mm</t>
  </si>
  <si>
    <t>30 mm</t>
  </si>
  <si>
    <t>100 mm</t>
  </si>
  <si>
    <r>
      <t>14 kg/m</t>
    </r>
    <r>
      <rPr>
        <vertAlign val="superscript"/>
        <sz val="11"/>
        <rFont val="Arial"/>
        <family val="2"/>
      </rPr>
      <t>2</t>
    </r>
  </si>
  <si>
    <r>
      <t>7.5 kg/m</t>
    </r>
    <r>
      <rPr>
        <vertAlign val="superscript"/>
        <sz val="11"/>
        <rFont val="Arial"/>
        <family val="2"/>
      </rPr>
      <t>2</t>
    </r>
  </si>
  <si>
    <r>
      <t>6 kg/m</t>
    </r>
    <r>
      <rPr>
        <vertAlign val="superscript"/>
        <sz val="11"/>
        <rFont val="Arial"/>
        <family val="2"/>
      </rPr>
      <t>2</t>
    </r>
  </si>
  <si>
    <r>
      <t>15 kg/m</t>
    </r>
    <r>
      <rPr>
        <vertAlign val="superscript"/>
        <sz val="11"/>
        <rFont val="Arial"/>
        <family val="2"/>
      </rPr>
      <t>2</t>
    </r>
  </si>
  <si>
    <t xml:space="preserve">Luftdurchlass geometrisch: </t>
  </si>
  <si>
    <t>Für weitere Infos bitte auf Bilder klicken</t>
  </si>
  <si>
    <t>Berechnung geometrische Lüftungseffektivität</t>
  </si>
  <si>
    <t>Eingabe</t>
  </si>
  <si>
    <t>Berechnung</t>
  </si>
  <si>
    <t>68 - 77%</t>
  </si>
  <si>
    <t>KG20</t>
  </si>
  <si>
    <t>Standartlamellenabstand</t>
  </si>
  <si>
    <t>(wenn grösser als 2 m/s: Schnee wird angesaugt)</t>
  </si>
  <si>
    <t>Empfohlene  Ansauggeschwindikeit</t>
  </si>
  <si>
    <t>Empfohlene Ausblasgeschwindikeit</t>
  </si>
  <si>
    <t>0 - 3.5 m/s</t>
  </si>
  <si>
    <t>(über diesem Wert entstehen Geräuschemissionen)</t>
  </si>
  <si>
    <t>0 - 2 m/s</t>
  </si>
  <si>
    <t>43 - 50%</t>
  </si>
  <si>
    <t>76 - 82%</t>
  </si>
  <si>
    <t>91 - 96%</t>
  </si>
  <si>
    <t>38 - 58%</t>
  </si>
  <si>
    <t>65 - 81%</t>
  </si>
  <si>
    <t xml:space="preserve">Maximale Einzelelementgrösse: </t>
  </si>
  <si>
    <t xml:space="preserve">Maximale Einzelelementlänge: </t>
  </si>
  <si>
    <t>Luftdurchlass bei Standardabstand</t>
  </si>
  <si>
    <t xml:space="preserve">Gewicht bei Standardlamellenabstand: </t>
  </si>
  <si>
    <t>Mögliche Lamellenabstände (Modul)</t>
  </si>
  <si>
    <t>23 - 26 mm</t>
  </si>
  <si>
    <t>25 - 33 mm</t>
  </si>
  <si>
    <t>45 - 64 mm</t>
  </si>
  <si>
    <t>50 - 120 mm</t>
  </si>
  <si>
    <t>20 - 30 mm</t>
  </si>
  <si>
    <t>10 - 18 mm</t>
  </si>
  <si>
    <t>Standardlamellenabstand</t>
  </si>
  <si>
    <t>60 mm</t>
  </si>
  <si>
    <t xml:space="preserve">Maximale Einzelelementhöhe: </t>
  </si>
  <si>
    <t>Optionen:</t>
  </si>
  <si>
    <t>L oder Z Rahmen</t>
  </si>
  <si>
    <t>Lieferadresse</t>
  </si>
  <si>
    <t>Objekt</t>
  </si>
  <si>
    <t>(Standard-) Lamellenabstand</t>
  </si>
  <si>
    <t>Aluminiuminsektenschutzgitter</t>
  </si>
  <si>
    <t>Verzinkte Vogelschutzgitter</t>
  </si>
  <si>
    <t>Beschläge zur einfachen Montage und Demontage der Gitterelemente</t>
  </si>
  <si>
    <t>x</t>
  </si>
  <si>
    <t>Artikel</t>
  </si>
  <si>
    <t>W38</t>
  </si>
  <si>
    <t>W57</t>
  </si>
  <si>
    <t>W73</t>
  </si>
  <si>
    <t>S113</t>
  </si>
  <si>
    <t>L38</t>
  </si>
  <si>
    <t>Luftgeschwindigkeit</t>
  </si>
  <si>
    <t>Wetterschutzgitter</t>
  </si>
  <si>
    <t>Sonnenschutzgitter</t>
  </si>
  <si>
    <t>Lineargitter</t>
  </si>
  <si>
    <t>Konvektorengitter</t>
  </si>
  <si>
    <t>3.8 m</t>
  </si>
  <si>
    <t>0.55 m</t>
  </si>
  <si>
    <t>20 mm bedingt begehbar</t>
  </si>
  <si>
    <t>36 mm begehbar</t>
  </si>
  <si>
    <t>13 mm</t>
  </si>
  <si>
    <t>Pos.</t>
  </si>
  <si>
    <t>Anzahl</t>
  </si>
  <si>
    <t>Länge</t>
  </si>
  <si>
    <t>Höhe</t>
  </si>
  <si>
    <t>Sachbearbeiter</t>
  </si>
  <si>
    <t>Zubehör</t>
  </si>
  <si>
    <t xml:space="preserve"> </t>
  </si>
  <si>
    <t>* links, rechts, beidseitig?</t>
  </si>
  <si>
    <t>Firma</t>
  </si>
  <si>
    <t>Strasse</t>
  </si>
  <si>
    <t>PLZ/Ort</t>
  </si>
  <si>
    <t>Telefon</t>
  </si>
  <si>
    <t>Fax</t>
  </si>
  <si>
    <t>Email</t>
  </si>
  <si>
    <t>Komission Nr.</t>
  </si>
  <si>
    <t>Oberflächenbehandlung</t>
  </si>
  <si>
    <t>Datum</t>
  </si>
  <si>
    <t>Pos</t>
  </si>
  <si>
    <t>Länge Gitter</t>
  </si>
  <si>
    <t>Höhe Gitter</t>
  </si>
  <si>
    <t>Anzahl Gitter</t>
  </si>
  <si>
    <t>Bemerkungen</t>
  </si>
  <si>
    <t>Luftmenge Luftgeschwindigkeit m/s</t>
  </si>
  <si>
    <t>Lüftungs-effektivität</t>
  </si>
  <si>
    <t>Öffnung brutto</t>
  </si>
  <si>
    <t>Öffnung netto</t>
  </si>
  <si>
    <t>KB32</t>
  </si>
  <si>
    <t>W84</t>
  </si>
  <si>
    <t>Lamellenabstand</t>
  </si>
  <si>
    <t>info@alfitec.ch | Tel +41 (0)71 917 10 16 | www.alfitec.ch</t>
  </si>
  <si>
    <t>https://www.alfitec.ch/produkte/</t>
  </si>
  <si>
    <t>Offertanfrage</t>
  </si>
  <si>
    <r>
      <t>Offertanfrage</t>
    </r>
    <r>
      <rPr>
        <b/>
        <sz val="11"/>
        <rFont val="Arial"/>
        <family val="2"/>
      </rPr>
      <t xml:space="preserve"> bei alfitec gmbh | Münchwilerstrasse 40 | CH-9554 Tägerschen TG</t>
    </r>
  </si>
</sst>
</file>

<file path=xl/styles.xml><?xml version="1.0" encoding="utf-8"?>
<styleSheet xmlns="http://schemas.openxmlformats.org/spreadsheetml/2006/main">
  <numFmts count="5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SFr&quot;#,##0;\-&quot;SFr&quot;#,##0"/>
    <numFmt numFmtId="187" formatCode="&quot;SFr&quot;#,##0;[Red]\-&quot;SFr&quot;#,##0"/>
    <numFmt numFmtId="188" formatCode="&quot;SFr&quot;#,##0.00;\-&quot;SFr&quot;#,##0.00"/>
    <numFmt numFmtId="189" formatCode="&quot;SFr&quot;#,##0.00;[Red]\-&quot;SFr&quot;#,##0.00"/>
    <numFmt numFmtId="190" formatCode="_-&quot;SFr&quot;* #,##0_-;\-&quot;SFr&quot;* #,##0_-;_-&quot;SFr&quot;* &quot;-&quot;_-;_-@_-"/>
    <numFmt numFmtId="191" formatCode="_-&quot;SFr&quot;* #,##0.00_-;\-&quot;SFr&quot;* #,##0.00_-;_-&quot;SFr&quot;* &quot;-&quot;??_-;_-@_-"/>
    <numFmt numFmtId="192" formatCode="0.0"/>
    <numFmt numFmtId="193" formatCode="0\ &quot;mm&quot;"/>
    <numFmt numFmtId="194" formatCode="0.00\ &quot;%&quot;"/>
    <numFmt numFmtId="195" formatCode="0.00\ &quot;m2&quot;"/>
    <numFmt numFmtId="196" formatCode="0\ &quot;m3/h&quot;"/>
    <numFmt numFmtId="197" formatCode="0\ &quot;%&quot;"/>
    <numFmt numFmtId="198" formatCode="0.00\ &quot;m/s&quot;"/>
    <numFmt numFmtId="199" formatCode="0.00\ &quot;Fr.&quot;"/>
    <numFmt numFmtId="200" formatCode="&quot;Pos&quot;\ 0"/>
    <numFmt numFmtId="201" formatCode="0\ &quot;Stk.&quot;"/>
    <numFmt numFmtId="202" formatCode="0\ &quot;mm2&quot;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5"/>
      <name val="Arial Narrow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2"/>
      <color indexed="16"/>
      <name val="Helvetica Neue"/>
      <family val="2"/>
    </font>
    <font>
      <sz val="8"/>
      <name val="Verdana"/>
      <family val="2"/>
    </font>
    <font>
      <sz val="13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Verdana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Verdana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199" fontId="5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12" fillId="0" borderId="11" xfId="0" applyFont="1" applyBorder="1" applyAlignment="1">
      <alignment vertical="top"/>
    </xf>
    <xf numFmtId="0" fontId="8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9" fontId="5" fillId="0" borderId="19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197" fontId="5" fillId="33" borderId="21" xfId="0" applyNumberFormat="1" applyFont="1" applyFill="1" applyBorder="1" applyAlignment="1">
      <alignment/>
    </xf>
    <xf numFmtId="195" fontId="5" fillId="33" borderId="21" xfId="0" applyNumberFormat="1" applyFont="1" applyFill="1" applyBorder="1" applyAlignment="1">
      <alignment/>
    </xf>
    <xf numFmtId="198" fontId="5" fillId="33" borderId="22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195" fontId="5" fillId="33" borderId="25" xfId="0" applyNumberFormat="1" applyFont="1" applyFill="1" applyBorder="1" applyAlignment="1">
      <alignment/>
    </xf>
    <xf numFmtId="198" fontId="5" fillId="33" borderId="26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97" fontId="5" fillId="0" borderId="13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/>
    </xf>
    <xf numFmtId="0" fontId="5" fillId="0" borderId="23" xfId="0" applyFont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201" fontId="5" fillId="34" borderId="21" xfId="0" applyNumberFormat="1" applyFont="1" applyFill="1" applyBorder="1" applyAlignment="1" applyProtection="1">
      <alignment/>
      <protection locked="0"/>
    </xf>
    <xf numFmtId="193" fontId="5" fillId="34" borderId="21" xfId="0" applyNumberFormat="1" applyFont="1" applyFill="1" applyBorder="1" applyAlignment="1" applyProtection="1">
      <alignment/>
      <protection locked="0"/>
    </xf>
    <xf numFmtId="196" fontId="5" fillId="34" borderId="22" xfId="0" applyNumberFormat="1" applyFont="1" applyFill="1" applyBorder="1" applyAlignment="1" applyProtection="1">
      <alignment/>
      <protection locked="0"/>
    </xf>
    <xf numFmtId="201" fontId="5" fillId="34" borderId="25" xfId="0" applyNumberFormat="1" applyFont="1" applyFill="1" applyBorder="1" applyAlignment="1" applyProtection="1">
      <alignment/>
      <protection locked="0"/>
    </xf>
    <xf numFmtId="196" fontId="5" fillId="34" borderId="26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right"/>
      <protection locked="0"/>
    </xf>
    <xf numFmtId="201" fontId="5" fillId="0" borderId="21" xfId="0" applyNumberFormat="1" applyFont="1" applyFill="1" applyBorder="1" applyAlignment="1" applyProtection="1">
      <alignment horizontal="right"/>
      <protection locked="0"/>
    </xf>
    <xf numFmtId="193" fontId="5" fillId="0" borderId="21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5" fillId="0" borderId="28" xfId="0" applyFont="1" applyBorder="1" applyAlignment="1">
      <alignment horizontal="center" wrapText="1"/>
    </xf>
    <xf numFmtId="193" fontId="5" fillId="34" borderId="18" xfId="0" applyNumberFormat="1" applyFont="1" applyFill="1" applyBorder="1" applyAlignment="1" applyProtection="1">
      <alignment/>
      <protection locked="0"/>
    </xf>
    <xf numFmtId="0" fontId="5" fillId="0" borderId="27" xfId="0" applyFont="1" applyFill="1" applyBorder="1" applyAlignment="1">
      <alignment/>
    </xf>
    <xf numFmtId="0" fontId="5" fillId="0" borderId="29" xfId="0" applyFont="1" applyBorder="1" applyAlignment="1">
      <alignment horizontal="center" vertical="top"/>
    </xf>
    <xf numFmtId="0" fontId="5" fillId="0" borderId="0" xfId="0" applyFont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0" fontId="5" fillId="34" borderId="30" xfId="0" applyFont="1" applyFill="1" applyBorder="1" applyAlignment="1" applyProtection="1">
      <alignment/>
      <protection locked="0"/>
    </xf>
    <xf numFmtId="197" fontId="5" fillId="33" borderId="25" xfId="0" applyNumberFormat="1" applyFont="1" applyFill="1" applyBorder="1" applyAlignment="1">
      <alignment/>
    </xf>
    <xf numFmtId="193" fontId="5" fillId="0" borderId="19" xfId="0" applyNumberFormat="1" applyFont="1" applyBorder="1" applyAlignment="1">
      <alignment horizontal="center"/>
    </xf>
    <xf numFmtId="193" fontId="5" fillId="35" borderId="24" xfId="0" applyNumberFormat="1" applyFont="1" applyFill="1" applyBorder="1" applyAlignment="1" applyProtection="1">
      <alignment/>
      <protection locked="0"/>
    </xf>
    <xf numFmtId="193" fontId="5" fillId="35" borderId="3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21" xfId="0" applyFont="1" applyFill="1" applyBorder="1" applyAlignment="1" applyProtection="1">
      <alignment horizontal="left"/>
      <protection locked="0"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200" fontId="58" fillId="0" borderId="0" xfId="0" applyNumberFormat="1" applyFont="1" applyFill="1" applyAlignment="1">
      <alignment/>
    </xf>
    <xf numFmtId="200" fontId="58" fillId="0" borderId="0" xfId="0" applyNumberFormat="1" applyFont="1" applyAlignment="1">
      <alignment/>
    </xf>
    <xf numFmtId="194" fontId="58" fillId="0" borderId="0" xfId="0" applyNumberFormat="1" applyFont="1" applyFill="1" applyAlignment="1">
      <alignment/>
    </xf>
    <xf numFmtId="194" fontId="58" fillId="0" borderId="0" xfId="0" applyNumberFormat="1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199" fontId="58" fillId="0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/>
    </xf>
    <xf numFmtId="0" fontId="12" fillId="0" borderId="31" xfId="0" applyFont="1" applyBorder="1" applyAlignment="1">
      <alignment vertical="top"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 wrapText="1"/>
    </xf>
    <xf numFmtId="0" fontId="0" fillId="0" borderId="28" xfId="0" applyFill="1" applyBorder="1" applyAlignment="1">
      <alignment/>
    </xf>
    <xf numFmtId="0" fontId="5" fillId="0" borderId="28" xfId="0" applyFont="1" applyBorder="1" applyAlignment="1">
      <alignment/>
    </xf>
    <xf numFmtId="0" fontId="5" fillId="0" borderId="33" xfId="0" applyFont="1" applyBorder="1" applyAlignment="1">
      <alignment horizontal="center" vertical="top"/>
    </xf>
    <xf numFmtId="0" fontId="5" fillId="34" borderId="34" xfId="0" applyFont="1" applyFill="1" applyBorder="1" applyAlignment="1" applyProtection="1">
      <alignment horizontal="left"/>
      <protection locked="0"/>
    </xf>
    <xf numFmtId="0" fontId="5" fillId="34" borderId="35" xfId="0" applyFont="1" applyFill="1" applyBorder="1" applyAlignment="1" applyProtection="1">
      <alignment horizontal="left"/>
      <protection locked="0"/>
    </xf>
    <xf numFmtId="14" fontId="5" fillId="34" borderId="35" xfId="0" applyNumberFormat="1" applyFont="1" applyFill="1" applyBorder="1" applyAlignment="1" applyProtection="1">
      <alignment horizontal="left"/>
      <protection locked="0"/>
    </xf>
    <xf numFmtId="0" fontId="5" fillId="34" borderId="36" xfId="0" applyNumberFormat="1" applyFont="1" applyFill="1" applyBorder="1" applyAlignment="1" applyProtection="1" quotePrefix="1">
      <alignment horizontal="left"/>
      <protection locked="0"/>
    </xf>
    <xf numFmtId="0" fontId="5" fillId="34" borderId="36" xfId="0" applyFont="1" applyFill="1" applyBorder="1" applyAlignment="1" applyProtection="1">
      <alignment horizontal="left"/>
      <protection locked="0"/>
    </xf>
    <xf numFmtId="0" fontId="5" fillId="34" borderId="37" xfId="0" applyFont="1" applyFill="1" applyBorder="1" applyAlignment="1" applyProtection="1">
      <alignment/>
      <protection locked="0"/>
    </xf>
    <xf numFmtId="0" fontId="5" fillId="34" borderId="34" xfId="0" applyFont="1" applyFill="1" applyBorder="1" applyAlignment="1" applyProtection="1">
      <alignment/>
      <protection locked="0"/>
    </xf>
    <xf numFmtId="0" fontId="5" fillId="34" borderId="38" xfId="0" applyFon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/>
      <protection locked="0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alfitec.ch/produkte/s113-sonnenschutzgitter/" TargetMode="External" /><Relationship Id="rId3" Type="http://schemas.openxmlformats.org/officeDocument/2006/relationships/hyperlink" Target="https://www.alfitec.ch/produkte/s113-sonnenschutzgitter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alfitec.ch/produkte/l38-lineargitter/" TargetMode="External" /><Relationship Id="rId6" Type="http://schemas.openxmlformats.org/officeDocument/2006/relationships/hyperlink" Target="https://www.alfitec.ch/produkte/l38-lineargitter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www.alfitec.ch/produkte/kg20-konvektorengitter-1/" TargetMode="External" /><Relationship Id="rId9" Type="http://schemas.openxmlformats.org/officeDocument/2006/relationships/hyperlink" Target="https://www.alfitec.ch/produkte/kg20-konvektorengitter-1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s://www.alfitec.ch/produkte/w38-wetterschutzgitter/" TargetMode="External" /><Relationship Id="rId12" Type="http://schemas.openxmlformats.org/officeDocument/2006/relationships/hyperlink" Target="https://www.alfitec.ch/produkte/w38-wetterschutzgitter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s://www.alfitec.ch/produkte/w57-wetterschutzgitter/" TargetMode="External" /><Relationship Id="rId15" Type="http://schemas.openxmlformats.org/officeDocument/2006/relationships/hyperlink" Target="https://www.alfitec.ch/produkte/w57-wetterschutzgitter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s://www.alfitec.ch/produkte/w73-wetterschutzgitter/" TargetMode="External" /><Relationship Id="rId18" Type="http://schemas.openxmlformats.org/officeDocument/2006/relationships/hyperlink" Target="https://www.alfitec.ch/produkte/w73-wetterschutzgitter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s://www.alfitec.ch/produkte/" TargetMode="External" /><Relationship Id="rId21" Type="http://schemas.openxmlformats.org/officeDocument/2006/relationships/hyperlink" Target="https://www.alfitec.ch/produkt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alfitec.ch/" TargetMode="External" /><Relationship Id="rId3" Type="http://schemas.openxmlformats.org/officeDocument/2006/relationships/hyperlink" Target="http://www.alfitec.ch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2</xdr:row>
      <xdr:rowOff>266700</xdr:rowOff>
    </xdr:from>
    <xdr:to>
      <xdr:col>4</xdr:col>
      <xdr:colOff>981075</xdr:colOff>
      <xdr:row>2</xdr:row>
      <xdr:rowOff>2028825</xdr:rowOff>
    </xdr:to>
    <xdr:pic>
      <xdr:nvPicPr>
        <xdr:cNvPr id="1" name="Picture -10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990600"/>
          <a:ext cx="838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</xdr:row>
      <xdr:rowOff>266700</xdr:rowOff>
    </xdr:from>
    <xdr:to>
      <xdr:col>5</xdr:col>
      <xdr:colOff>990600</xdr:colOff>
      <xdr:row>2</xdr:row>
      <xdr:rowOff>2038350</xdr:rowOff>
    </xdr:to>
    <xdr:pic>
      <xdr:nvPicPr>
        <xdr:cNvPr id="2" name="Picture -102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990600"/>
          <a:ext cx="8477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</xdr:row>
      <xdr:rowOff>266700</xdr:rowOff>
    </xdr:from>
    <xdr:to>
      <xdr:col>6</xdr:col>
      <xdr:colOff>1038225</xdr:colOff>
      <xdr:row>2</xdr:row>
      <xdr:rowOff>2038350</xdr:rowOff>
    </xdr:to>
    <xdr:pic>
      <xdr:nvPicPr>
        <xdr:cNvPr id="3" name="Picture -102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0" y="990600"/>
          <a:ext cx="9334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276225</xdr:rowOff>
    </xdr:from>
    <xdr:to>
      <xdr:col>1</xdr:col>
      <xdr:colOff>990600</xdr:colOff>
      <xdr:row>2</xdr:row>
      <xdr:rowOff>2038350</xdr:rowOff>
    </xdr:to>
    <xdr:pic>
      <xdr:nvPicPr>
        <xdr:cNvPr id="4" name="Picture -102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0" y="1000125"/>
          <a:ext cx="838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276225</xdr:rowOff>
    </xdr:from>
    <xdr:to>
      <xdr:col>2</xdr:col>
      <xdr:colOff>962025</xdr:colOff>
      <xdr:row>2</xdr:row>
      <xdr:rowOff>2019300</xdr:rowOff>
    </xdr:to>
    <xdr:pic>
      <xdr:nvPicPr>
        <xdr:cNvPr id="5" name="Picture -1019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95750" y="1000125"/>
          <a:ext cx="838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276225</xdr:rowOff>
    </xdr:from>
    <xdr:to>
      <xdr:col>3</xdr:col>
      <xdr:colOff>981075</xdr:colOff>
      <xdr:row>2</xdr:row>
      <xdr:rowOff>2019300</xdr:rowOff>
    </xdr:to>
    <xdr:pic>
      <xdr:nvPicPr>
        <xdr:cNvPr id="6" name="Picture -1018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91150" y="1000125"/>
          <a:ext cx="8286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0</xdr:row>
      <xdr:rowOff>209550</xdr:rowOff>
    </xdr:from>
    <xdr:to>
      <xdr:col>5</xdr:col>
      <xdr:colOff>609600</xdr:colOff>
      <xdr:row>1</xdr:row>
      <xdr:rowOff>47625</xdr:rowOff>
    </xdr:to>
    <xdr:pic>
      <xdr:nvPicPr>
        <xdr:cNvPr id="7" name="Picture -1016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24550" y="209550"/>
          <a:ext cx="2457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609600</xdr:colOff>
      <xdr:row>0</xdr:row>
      <xdr:rowOff>238125</xdr:rowOff>
    </xdr:to>
    <xdr:pic>
      <xdr:nvPicPr>
        <xdr:cNvPr id="1" name="Picture -99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476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23</xdr:row>
      <xdr:rowOff>0</xdr:rowOff>
    </xdr:from>
    <xdr:to>
      <xdr:col>13</xdr:col>
      <xdr:colOff>47625</xdr:colOff>
      <xdr:row>68</xdr:row>
      <xdr:rowOff>28575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581775" y="4848225"/>
          <a:ext cx="4162425" cy="97155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Anleitung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gelben Felder sind Eingabefelder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die grauen Felder errechnen die gewünschten Werte.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wählen Sie einen Artikel aus der Liste aus (Zelle C6).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die Anzahl der Gitter, Länge und Höhe ein, und Sie erhalten den Standartlamellenabstand, die Lüftungseffektivität, die Öffnung brutto (ohne Gitter) und die Öffnung netto (mit Gitter).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 die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Vergrösserung des Lamellenabstands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wird die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Lüftungseffektivität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weiter verbessert. Sie können den Wert des Lamellenabstand durch Eingabe in Zelle H6 verändern.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Wenn Sie jetzt noch die Luftmenge eingeben, erhalten Sie die Luftgeschwindigkeit.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Achtung: durch eine Insektenschutzgitter wird die Lüftungseffektivität um ca. 7% verschlechtert.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Verlust durch das Vogelschutzgitter kann vernachlässigt werden.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 können Sie Ihre Kontaktdaten in der Offertenanfrage angeben, die gewünschte Oberfächenbehandlung und das gewünschte Zubehör anklicken und dann auf drucken klicken.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 können Sie die Offertenanfrage direkt an Alfitec mailen oder faxen.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showGridLines="0" zoomScale="150" zoomScaleNormal="150" zoomScalePageLayoutView="0" workbookViewId="0" topLeftCell="A1">
      <selection activeCell="H25" sqref="H25"/>
    </sheetView>
  </sheetViews>
  <sheetFormatPr defaultColWidth="10.625" defaultRowHeight="12.75"/>
  <cols>
    <col min="1" max="1" width="35.50390625" style="21" customWidth="1"/>
    <col min="2" max="7" width="16.625" style="21" customWidth="1"/>
    <col min="8" max="8" width="3.375" style="21" customWidth="1"/>
    <col min="9" max="16384" width="10.625" style="21" customWidth="1"/>
  </cols>
  <sheetData>
    <row r="1" spans="1:33" ht="31.5">
      <c r="A1" s="26" t="s">
        <v>0</v>
      </c>
      <c r="B1" s="27"/>
      <c r="C1" s="27"/>
      <c r="D1" s="27"/>
      <c r="E1" s="5"/>
      <c r="F1" s="5"/>
      <c r="G1" s="28"/>
      <c r="H1"/>
      <c r="I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25.5" customHeight="1" thickBot="1">
      <c r="A2" s="6" t="s">
        <v>102</v>
      </c>
      <c r="B2" s="3"/>
      <c r="C2" s="3"/>
      <c r="D2" s="3"/>
      <c r="E2" s="3"/>
      <c r="F2" s="3"/>
      <c r="G2" s="3"/>
      <c r="H2" s="1"/>
      <c r="I2" s="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68.75" customHeight="1">
      <c r="A3" s="4"/>
      <c r="B3" s="24" t="s">
        <v>57</v>
      </c>
      <c r="C3" s="24" t="s">
        <v>58</v>
      </c>
      <c r="D3" s="24" t="s">
        <v>59</v>
      </c>
      <c r="E3" s="24" t="s">
        <v>60</v>
      </c>
      <c r="F3" s="24" t="s">
        <v>61</v>
      </c>
      <c r="G3" s="109" t="s">
        <v>20</v>
      </c>
      <c r="I3" s="37" t="s">
        <v>15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9.5" customHeight="1">
      <c r="A4" s="19"/>
      <c r="B4" s="30" t="s">
        <v>63</v>
      </c>
      <c r="C4" s="30" t="s">
        <v>63</v>
      </c>
      <c r="D4" s="30" t="s">
        <v>63</v>
      </c>
      <c r="E4" s="30" t="s">
        <v>64</v>
      </c>
      <c r="F4" s="30" t="s">
        <v>65</v>
      </c>
      <c r="G4" s="110" t="s">
        <v>66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6.5" customHeight="1">
      <c r="A5" s="13" t="s">
        <v>33</v>
      </c>
      <c r="B5" s="31" t="s">
        <v>1</v>
      </c>
      <c r="C5" s="31" t="s">
        <v>1</v>
      </c>
      <c r="D5" s="31" t="s">
        <v>1</v>
      </c>
      <c r="E5" s="31" t="s">
        <v>1</v>
      </c>
      <c r="F5" s="31" t="s">
        <v>1</v>
      </c>
      <c r="G5" s="111" t="s">
        <v>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6.5" customHeight="1">
      <c r="A6" s="13" t="s">
        <v>34</v>
      </c>
      <c r="B6" s="31" t="s">
        <v>3</v>
      </c>
      <c r="C6" s="31" t="s">
        <v>3</v>
      </c>
      <c r="D6" s="31" t="s">
        <v>3</v>
      </c>
      <c r="E6" s="31" t="s">
        <v>3</v>
      </c>
      <c r="F6" s="31" t="s">
        <v>3</v>
      </c>
      <c r="G6" s="111" t="s">
        <v>67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6.5" customHeight="1">
      <c r="A7" s="13" t="s">
        <v>46</v>
      </c>
      <c r="B7" s="31" t="s">
        <v>4</v>
      </c>
      <c r="C7" s="31" t="s">
        <v>4</v>
      </c>
      <c r="D7" s="31" t="s">
        <v>4</v>
      </c>
      <c r="E7" s="31" t="s">
        <v>4</v>
      </c>
      <c r="F7" s="31" t="s">
        <v>4</v>
      </c>
      <c r="G7" s="111" t="s">
        <v>68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6.5" customHeight="1">
      <c r="A8" s="13"/>
      <c r="B8" s="31"/>
      <c r="C8" s="31"/>
      <c r="D8" s="31"/>
      <c r="E8" s="31"/>
      <c r="F8" s="31"/>
      <c r="G8" s="1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2"/>
    </row>
    <row r="9" spans="1:33" ht="30">
      <c r="A9" s="13" t="s">
        <v>5</v>
      </c>
      <c r="B9" s="90">
        <v>38</v>
      </c>
      <c r="C9" s="90">
        <v>57</v>
      </c>
      <c r="D9" s="90">
        <v>73</v>
      </c>
      <c r="E9" s="90">
        <v>113</v>
      </c>
      <c r="F9" s="90">
        <v>38</v>
      </c>
      <c r="G9" s="82" t="s">
        <v>69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6.5" customHeight="1">
      <c r="A10" s="13" t="s">
        <v>6</v>
      </c>
      <c r="B10" s="90">
        <f>B9+32</f>
        <v>70</v>
      </c>
      <c r="C10" s="90">
        <f>C9+32</f>
        <v>89</v>
      </c>
      <c r="D10" s="90">
        <f>D9+32</f>
        <v>105</v>
      </c>
      <c r="E10" s="90">
        <f>E9+32</f>
        <v>145</v>
      </c>
      <c r="F10" s="90">
        <f>F9+32</f>
        <v>70</v>
      </c>
      <c r="G10" s="111" t="s">
        <v>70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6.5" customHeight="1">
      <c r="A11" s="13"/>
      <c r="B11" s="31"/>
      <c r="C11" s="31"/>
      <c r="D11" s="31"/>
      <c r="E11" s="31"/>
      <c r="F11" s="31"/>
      <c r="G11" s="1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6.5" customHeight="1">
      <c r="A12" s="13" t="s">
        <v>44</v>
      </c>
      <c r="B12" s="32" t="s">
        <v>7</v>
      </c>
      <c r="C12" s="32" t="s">
        <v>8</v>
      </c>
      <c r="D12" s="32" t="s">
        <v>45</v>
      </c>
      <c r="E12" s="32" t="s">
        <v>9</v>
      </c>
      <c r="F12" s="32" t="s">
        <v>7</v>
      </c>
      <c r="G12" s="82" t="s">
        <v>71</v>
      </c>
      <c r="J12" s="22"/>
      <c r="K12" s="22"/>
      <c r="L12" s="22"/>
      <c r="M12" s="22"/>
      <c r="N12" s="22"/>
      <c r="O12" s="2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6.5" customHeight="1">
      <c r="A13" s="13" t="s">
        <v>35</v>
      </c>
      <c r="B13" s="36">
        <v>0.48</v>
      </c>
      <c r="C13" s="36">
        <v>0.8</v>
      </c>
      <c r="D13" s="36">
        <v>0.76</v>
      </c>
      <c r="E13" s="36">
        <v>0.96</v>
      </c>
      <c r="F13" s="36">
        <v>0.5</v>
      </c>
      <c r="G13" s="112">
        <v>0.73</v>
      </c>
      <c r="J13" s="22"/>
      <c r="K13" s="22"/>
      <c r="L13" s="22"/>
      <c r="M13" s="22"/>
      <c r="N13" s="22"/>
      <c r="O13" s="2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6.5" customHeight="1">
      <c r="A14" s="13"/>
      <c r="B14" s="36"/>
      <c r="C14" s="36"/>
      <c r="D14" s="36"/>
      <c r="E14" s="36"/>
      <c r="F14" s="36"/>
      <c r="G14" s="112"/>
      <c r="J14" s="22"/>
      <c r="K14" s="22"/>
      <c r="L14" s="22"/>
      <c r="M14" s="22"/>
      <c r="N14" s="22"/>
      <c r="O14" s="2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5" customHeight="1">
      <c r="A15" s="13" t="s">
        <v>37</v>
      </c>
      <c r="B15" s="32" t="s">
        <v>38</v>
      </c>
      <c r="C15" s="32" t="s">
        <v>39</v>
      </c>
      <c r="D15" s="32" t="s">
        <v>40</v>
      </c>
      <c r="E15" s="32" t="s">
        <v>41</v>
      </c>
      <c r="F15" s="32" t="s">
        <v>42</v>
      </c>
      <c r="G15" s="82" t="s">
        <v>43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6.5" customHeight="1">
      <c r="A16" s="13" t="s">
        <v>14</v>
      </c>
      <c r="B16" s="32" t="s">
        <v>28</v>
      </c>
      <c r="C16" s="35" t="s">
        <v>29</v>
      </c>
      <c r="D16" s="32" t="s">
        <v>19</v>
      </c>
      <c r="E16" s="32" t="s">
        <v>30</v>
      </c>
      <c r="F16" s="32" t="s">
        <v>31</v>
      </c>
      <c r="G16" s="112" t="s">
        <v>32</v>
      </c>
      <c r="J16" s="22"/>
      <c r="K16" s="22"/>
      <c r="L16" s="22"/>
      <c r="M16" s="22"/>
      <c r="N16" s="22"/>
      <c r="O16" s="2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7" ht="16.5" customHeight="1">
      <c r="A17" s="29"/>
      <c r="B17" s="33"/>
      <c r="C17" s="33"/>
      <c r="D17" s="33"/>
      <c r="E17" s="33"/>
      <c r="F17" s="33"/>
      <c r="G17" s="113"/>
    </row>
    <row r="18" spans="1:33" ht="16.5" customHeight="1">
      <c r="A18" s="13" t="s">
        <v>36</v>
      </c>
      <c r="B18" s="32" t="s">
        <v>10</v>
      </c>
      <c r="C18" s="32" t="s">
        <v>10</v>
      </c>
      <c r="D18" s="32" t="s">
        <v>13</v>
      </c>
      <c r="E18" s="32" t="s">
        <v>11</v>
      </c>
      <c r="F18" s="32" t="s">
        <v>10</v>
      </c>
      <c r="G18" s="82" t="s">
        <v>12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6.5" customHeight="1">
      <c r="A19" s="13"/>
      <c r="B19" s="34"/>
      <c r="C19" s="34"/>
      <c r="D19" s="34"/>
      <c r="E19" s="34"/>
      <c r="F19" s="34"/>
      <c r="G19" s="1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6.5" customHeight="1">
      <c r="A20" s="13" t="s">
        <v>47</v>
      </c>
      <c r="B20" s="31"/>
      <c r="C20" s="31"/>
      <c r="D20" s="31"/>
      <c r="E20" s="31"/>
      <c r="F20" s="31"/>
      <c r="G20" s="111"/>
      <c r="J20" s="22"/>
      <c r="K20" s="22"/>
      <c r="L20" s="22"/>
      <c r="M20" s="22"/>
      <c r="N20" s="22"/>
      <c r="O20" s="2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6.5" customHeight="1">
      <c r="A21" s="13" t="s">
        <v>48</v>
      </c>
      <c r="B21" s="31" t="s">
        <v>55</v>
      </c>
      <c r="C21" s="31" t="s">
        <v>55</v>
      </c>
      <c r="D21" s="31" t="s">
        <v>55</v>
      </c>
      <c r="E21" s="31"/>
      <c r="F21" s="31" t="s">
        <v>55</v>
      </c>
      <c r="G21" s="111" t="s">
        <v>55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6.5" customHeight="1">
      <c r="A22" s="13" t="s">
        <v>52</v>
      </c>
      <c r="B22" s="31" t="s">
        <v>55</v>
      </c>
      <c r="C22" s="31" t="s">
        <v>55</v>
      </c>
      <c r="D22" s="31" t="s">
        <v>55</v>
      </c>
      <c r="E22" s="31"/>
      <c r="F22" s="31" t="s">
        <v>55</v>
      </c>
      <c r="G22" s="111" t="s">
        <v>55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6.5" customHeight="1">
      <c r="A23" s="13" t="s">
        <v>53</v>
      </c>
      <c r="B23" s="31" t="s">
        <v>55</v>
      </c>
      <c r="C23" s="31" t="s">
        <v>55</v>
      </c>
      <c r="D23" s="31" t="s">
        <v>55</v>
      </c>
      <c r="E23" s="31"/>
      <c r="F23" s="31" t="s">
        <v>55</v>
      </c>
      <c r="G23" s="11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34.5" customHeight="1" thickBot="1">
      <c r="A24" s="25" t="s">
        <v>54</v>
      </c>
      <c r="B24" s="85" t="s">
        <v>55</v>
      </c>
      <c r="C24" s="85" t="s">
        <v>55</v>
      </c>
      <c r="D24" s="85" t="s">
        <v>55</v>
      </c>
      <c r="E24" s="85" t="s">
        <v>55</v>
      </c>
      <c r="F24" s="85" t="s">
        <v>55</v>
      </c>
      <c r="G24" s="115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22:33" ht="13.5"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22:33" ht="13.5"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22:33" ht="13.5"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2:33" ht="13.5"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22:33" ht="13.5"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22:33" ht="13.5"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3.5">
      <c r="A31" s="12"/>
      <c r="B31" s="12"/>
      <c r="C31" s="12"/>
      <c r="D31" s="12"/>
      <c r="E31" s="12"/>
      <c r="F31" s="12"/>
      <c r="G31" s="12"/>
      <c r="H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3.5">
      <c r="A32" s="12"/>
      <c r="B32" s="12"/>
      <c r="C32" s="12"/>
      <c r="D32" s="12"/>
      <c r="E32" s="12"/>
      <c r="F32" s="12"/>
      <c r="G32" s="12"/>
      <c r="H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3.5">
      <c r="A33" s="22"/>
      <c r="B33" s="22"/>
      <c r="C33" s="22"/>
      <c r="D33" s="22"/>
      <c r="E33" s="22"/>
      <c r="F33" s="22"/>
      <c r="G33" s="22"/>
      <c r="H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2"/>
    </row>
    <row r="34" spans="1:33" ht="13.5">
      <c r="A34" s="22"/>
      <c r="B34" s="22"/>
      <c r="C34" s="22"/>
      <c r="D34" s="22"/>
      <c r="E34" s="22"/>
      <c r="F34" s="22"/>
      <c r="G34" s="22"/>
      <c r="H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2"/>
    </row>
    <row r="35" spans="1:33" ht="13.5">
      <c r="A35" s="22"/>
      <c r="B35" s="22"/>
      <c r="C35" s="22"/>
      <c r="D35" s="22"/>
      <c r="E35" s="22"/>
      <c r="F35" s="22"/>
      <c r="G35" s="22"/>
      <c r="H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2"/>
    </row>
    <row r="36" spans="1:33" ht="13.5">
      <c r="A36" s="22"/>
      <c r="B36" s="22"/>
      <c r="C36" s="22"/>
      <c r="D36" s="22"/>
      <c r="E36" s="22"/>
      <c r="F36" s="22"/>
      <c r="G36" s="22"/>
      <c r="H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2"/>
    </row>
    <row r="37" spans="1:33" ht="13.5">
      <c r="A37" s="22"/>
      <c r="B37" s="22"/>
      <c r="C37" s="22"/>
      <c r="D37" s="22"/>
      <c r="E37" s="22"/>
      <c r="F37" s="22"/>
      <c r="G37" s="22"/>
      <c r="H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2"/>
    </row>
    <row r="38" spans="1:33" ht="13.5">
      <c r="A38" s="22"/>
      <c r="B38" s="22"/>
      <c r="C38" s="22"/>
      <c r="D38" s="22"/>
      <c r="E38" s="22"/>
      <c r="F38" s="22"/>
      <c r="G38" s="22"/>
      <c r="H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2"/>
    </row>
    <row r="39" spans="1:33" ht="13.5">
      <c r="A39" s="22"/>
      <c r="B39" s="22"/>
      <c r="C39" s="22"/>
      <c r="D39" s="22"/>
      <c r="E39" s="22"/>
      <c r="F39" s="22"/>
      <c r="G39" s="22"/>
      <c r="H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2"/>
    </row>
    <row r="40" spans="1:33" ht="13.5">
      <c r="A40" s="22"/>
      <c r="B40" s="22"/>
      <c r="C40" s="22"/>
      <c r="D40" s="22"/>
      <c r="E40" s="22"/>
      <c r="F40" s="22"/>
      <c r="G40" s="22"/>
      <c r="H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2"/>
    </row>
    <row r="41" spans="1:33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2"/>
    </row>
    <row r="42" spans="1:32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7" spans="1:32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</sheetData>
  <sheetProtection/>
  <printOptions/>
  <pageMargins left="0.3937007874015748" right="0.3937007874015748" top="0.5905511811023623" bottom="0.5905511811023623" header="0.5118110236220472" footer="0.5118110236220472"/>
  <pageSetup orientation="landscape" paperSize="9" scale="75"/>
  <headerFooter alignWithMargins="0">
    <oddFooter>&amp;L&amp;"Arial Narrow,Standard"&amp;12Alfitec - Produktinfos&amp;R&amp;"Arial Narrow,Fett"&amp;12Alfitec&amp;"Arial Narrow,Standard" - Fredi Gabriel, Fliegeneggstrasse 7, 9555 Tobel TG , www.alfitec.ch, info@alfitec.ch, Telefon 071 917 10 16, Fax 043 888 17 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37"/>
  <sheetViews>
    <sheetView showGridLines="0" tabSelected="1" zoomScale="150" zoomScaleNormal="150" zoomScalePageLayoutView="0" workbookViewId="0" topLeftCell="A1">
      <selection activeCell="C6" sqref="C6"/>
    </sheetView>
  </sheetViews>
  <sheetFormatPr defaultColWidth="10.625" defaultRowHeight="12.75"/>
  <cols>
    <col min="1" max="1" width="1.4921875" style="1" customWidth="1"/>
    <col min="2" max="2" width="4.50390625" style="1" customWidth="1"/>
    <col min="3" max="3" width="8.50390625" style="1" customWidth="1"/>
    <col min="4" max="4" width="11.50390625" style="1" customWidth="1"/>
    <col min="5" max="5" width="12.50390625" style="1" customWidth="1"/>
    <col min="6" max="6" width="12.00390625" style="1" customWidth="1"/>
    <col min="7" max="7" width="17.50390625" style="1" customWidth="1"/>
    <col min="8" max="8" width="15.50390625" style="1" customWidth="1"/>
    <col min="9" max="9" width="10.00390625" style="1" customWidth="1"/>
    <col min="10" max="10" width="13.625" style="1" bestFit="1" customWidth="1"/>
    <col min="11" max="11" width="11.625" style="1" customWidth="1"/>
    <col min="12" max="12" width="17.625" style="1" customWidth="1"/>
    <col min="13" max="13" width="4.00390625" style="1" customWidth="1"/>
    <col min="14" max="14" width="17.875" style="1" bestFit="1" customWidth="1"/>
    <col min="15" max="15" width="10.625" style="1" customWidth="1"/>
    <col min="16" max="19" width="10.625" style="97" customWidth="1"/>
    <col min="20" max="20" width="11.00390625" style="97" customWidth="1"/>
    <col min="21" max="23" width="10.625" style="97" customWidth="1"/>
    <col min="24" max="41" width="10.625" style="98" customWidth="1"/>
    <col min="42" max="16384" width="10.625" style="1" customWidth="1"/>
  </cols>
  <sheetData>
    <row r="1" spans="16:43" ht="27" customHeight="1" thickBot="1">
      <c r="P1" s="95"/>
      <c r="Q1" s="95"/>
      <c r="R1" s="95"/>
      <c r="S1" s="95"/>
      <c r="T1" s="95"/>
      <c r="U1" s="95"/>
      <c r="V1" s="95"/>
      <c r="W1" s="95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3"/>
      <c r="AQ1" s="93"/>
    </row>
    <row r="2" spans="2:13" ht="30.75">
      <c r="B2" s="26" t="s">
        <v>16</v>
      </c>
      <c r="C2" s="5"/>
      <c r="D2" s="38"/>
      <c r="E2" s="5"/>
      <c r="F2" s="5"/>
      <c r="G2" s="5"/>
      <c r="H2" s="5"/>
      <c r="I2" s="5"/>
      <c r="J2" s="5"/>
      <c r="K2" s="39"/>
      <c r="L2" s="5"/>
      <c r="M2" s="40"/>
    </row>
    <row r="3" spans="2:13" ht="15" thickBot="1">
      <c r="B3" s="6"/>
      <c r="C3" s="3"/>
      <c r="D3" s="3"/>
      <c r="E3" s="3"/>
      <c r="F3" s="3"/>
      <c r="G3" s="3"/>
      <c r="H3" s="3"/>
      <c r="I3" s="3"/>
      <c r="J3" s="3"/>
      <c r="K3" s="3"/>
      <c r="L3" s="9"/>
      <c r="M3" s="7"/>
    </row>
    <row r="4" spans="2:14" ht="13.5">
      <c r="B4" s="6"/>
      <c r="C4" s="125" t="s">
        <v>17</v>
      </c>
      <c r="D4" s="126"/>
      <c r="E4" s="126"/>
      <c r="F4" s="126"/>
      <c r="G4" s="127"/>
      <c r="H4" s="125" t="s">
        <v>18</v>
      </c>
      <c r="I4" s="126"/>
      <c r="J4" s="126"/>
      <c r="K4" s="126"/>
      <c r="L4" s="127"/>
      <c r="M4" s="7"/>
      <c r="N4" s="3"/>
    </row>
    <row r="5" spans="2:13" ht="45">
      <c r="B5" s="46" t="s">
        <v>72</v>
      </c>
      <c r="C5" s="47" t="s">
        <v>56</v>
      </c>
      <c r="D5" s="41" t="s">
        <v>92</v>
      </c>
      <c r="E5" s="41" t="s">
        <v>90</v>
      </c>
      <c r="F5" s="41" t="s">
        <v>91</v>
      </c>
      <c r="G5" s="48" t="s">
        <v>94</v>
      </c>
      <c r="H5" s="47" t="s">
        <v>51</v>
      </c>
      <c r="I5" s="41" t="s">
        <v>95</v>
      </c>
      <c r="J5" s="41" t="s">
        <v>96</v>
      </c>
      <c r="K5" s="41" t="s">
        <v>97</v>
      </c>
      <c r="L5" s="42" t="s">
        <v>62</v>
      </c>
      <c r="M5" s="7"/>
    </row>
    <row r="6" spans="2:39" ht="13.5">
      <c r="B6" s="63">
        <f>IF(C6="","",1)</f>
      </c>
      <c r="C6" s="64"/>
      <c r="D6" s="65"/>
      <c r="E6" s="66"/>
      <c r="F6" s="66"/>
      <c r="G6" s="67"/>
      <c r="H6" s="91">
        <f>IF(C6="","",LOOKUP(Lüftungseffektivität!$U$15,Lüftungseffektivität!$R$7:$R$14,Lüftungseffektivität!$S$7:$S$14))</f>
      </c>
      <c r="I6" s="43">
        <f>IF(F6="","",(LOOKUP((Lüftungseffektivität!U15*100+H6),Lüftungseffektivität!$S$25:$S$437,Lüftungseffektivität!$T$25:$T$437)))</f>
      </c>
      <c r="J6" s="44">
        <f>IF(F6="","",(E6*F6*D6)/1000000)</f>
      </c>
      <c r="K6" s="44">
        <f>IF(F6="","",(J6/100*I6))</f>
      </c>
      <c r="L6" s="45">
        <f>IF(G6="","",(G6*100)/(J6*3600*I6))</f>
      </c>
      <c r="M6" s="52"/>
      <c r="S6" s="97" t="s">
        <v>21</v>
      </c>
      <c r="T6" s="95"/>
      <c r="U6" s="99">
        <v>1</v>
      </c>
      <c r="W6" s="99">
        <v>2</v>
      </c>
      <c r="Y6" s="100">
        <v>3</v>
      </c>
      <c r="AA6" s="100">
        <v>4</v>
      </c>
      <c r="AC6" s="100">
        <v>5</v>
      </c>
      <c r="AE6" s="100">
        <v>6</v>
      </c>
      <c r="AG6" s="100">
        <v>7</v>
      </c>
      <c r="AI6" s="100">
        <v>8</v>
      </c>
      <c r="AK6" s="100">
        <v>9</v>
      </c>
      <c r="AM6" s="100">
        <v>10</v>
      </c>
    </row>
    <row r="7" spans="2:40" ht="13.5">
      <c r="B7" s="63">
        <f>IF(C7&gt;1,B6+1,"")</f>
      </c>
      <c r="C7" s="64"/>
      <c r="D7" s="65"/>
      <c r="E7" s="66"/>
      <c r="F7" s="66"/>
      <c r="G7" s="67"/>
      <c r="H7" s="91">
        <f>IF(C7="","",LOOKUP(Lüftungseffektivität!$W$15,Lüftungseffektivität!$R$7:$R$14,Lüftungseffektivität!$S$7:$S$14))</f>
      </c>
      <c r="I7" s="43">
        <f>IF(F7="","",(LOOKUP((Lüftungseffektivität!W15*100+H7),Lüftungseffektivität!$S$25:$S$437,Lüftungseffektivität!$T$25:$T$437)))</f>
      </c>
      <c r="J7" s="44">
        <f aca="true" t="shared" si="0" ref="J7:J15">IF(F7="","",(E7*F7*D7)/1000000)</f>
      </c>
      <c r="K7" s="44">
        <f aca="true" t="shared" si="1" ref="K7:K15">IF(F7="","",(J7/100*I7))</f>
      </c>
      <c r="L7" s="45">
        <f aca="true" t="shared" si="2" ref="L7:L15">IF(G7="","",(G7*100)/(J7*3600*I7))</f>
      </c>
      <c r="M7" s="52"/>
      <c r="Q7" s="97" t="s">
        <v>57</v>
      </c>
      <c r="R7" s="97">
        <v>10</v>
      </c>
      <c r="S7" s="97">
        <v>25</v>
      </c>
      <c r="U7" s="97">
        <f>IF(Lüftungseffektivität!$C$6=V7,10,0)</f>
        <v>0</v>
      </c>
      <c r="V7" s="97" t="s">
        <v>57</v>
      </c>
      <c r="W7" s="97">
        <f>IF(Lüftungseffektivität!$C$7=X7,10,0)</f>
        <v>0</v>
      </c>
      <c r="X7" s="98" t="s">
        <v>57</v>
      </c>
      <c r="Y7" s="98">
        <f>IF(Lüftungseffektivität!$C$8=Z7,10,0)</f>
        <v>0</v>
      </c>
      <c r="Z7" s="98" t="s">
        <v>57</v>
      </c>
      <c r="AA7" s="98">
        <f>IF(Lüftungseffektivität!$C$9=AB7,10,0)</f>
        <v>0</v>
      </c>
      <c r="AB7" s="98" t="s">
        <v>57</v>
      </c>
      <c r="AC7" s="98">
        <f>IF(Lüftungseffektivität!$C$10=AD7,10,0)</f>
        <v>0</v>
      </c>
      <c r="AD7" s="98" t="s">
        <v>57</v>
      </c>
      <c r="AE7" s="98">
        <f>IF(Lüftungseffektivität!$C$11=AF7,10,0)</f>
        <v>0</v>
      </c>
      <c r="AF7" s="98" t="s">
        <v>57</v>
      </c>
      <c r="AG7" s="98">
        <f>IF(Lüftungseffektivität!$C$12=AH7,10,0)</f>
        <v>0</v>
      </c>
      <c r="AH7" s="98" t="s">
        <v>57</v>
      </c>
      <c r="AI7" s="98">
        <f>IF(Lüftungseffektivität!$C$13=AJ7,10,0)</f>
        <v>0</v>
      </c>
      <c r="AJ7" s="98" t="s">
        <v>57</v>
      </c>
      <c r="AK7" s="98">
        <f>IF(Lüftungseffektivität!$C$14=AL7,10,0)</f>
        <v>0</v>
      </c>
      <c r="AL7" s="98" t="s">
        <v>57</v>
      </c>
      <c r="AM7" s="98">
        <f>IF(Lüftungseffektivität!$C$15=AN7,10,0)</f>
        <v>0</v>
      </c>
      <c r="AN7" s="98" t="s">
        <v>57</v>
      </c>
    </row>
    <row r="8" spans="2:40" ht="13.5">
      <c r="B8" s="63">
        <f aca="true" t="shared" si="3" ref="B8:B15">IF(C8&gt;1,B7+1,"")</f>
      </c>
      <c r="C8" s="64"/>
      <c r="D8" s="65"/>
      <c r="E8" s="66"/>
      <c r="F8" s="66"/>
      <c r="G8" s="67"/>
      <c r="H8" s="91">
        <f>IF(C8="","",LOOKUP(Lüftungseffektivität!$Y$15,Lüftungseffektivität!$R$7:$R$14,Lüftungseffektivität!$S$7:$S$14))</f>
      </c>
      <c r="I8" s="43">
        <f>IF(F8="","",(LOOKUP((Lüftungseffektivität!Y15*100+H8),Lüftungseffektivität!$S$25:$S$437,Lüftungseffektivität!$T$25:$T$437)))</f>
      </c>
      <c r="J8" s="44">
        <f t="shared" si="0"/>
      </c>
      <c r="K8" s="44">
        <f t="shared" si="1"/>
      </c>
      <c r="L8" s="45">
        <f t="shared" si="2"/>
      </c>
      <c r="M8" s="52"/>
      <c r="Q8" s="97" t="s">
        <v>58</v>
      </c>
      <c r="R8" s="97">
        <v>20</v>
      </c>
      <c r="S8" s="97">
        <v>30</v>
      </c>
      <c r="U8" s="97">
        <f>IF(Lüftungseffektivität!$C$6=V8,20,0)</f>
        <v>0</v>
      </c>
      <c r="V8" s="97" t="s">
        <v>58</v>
      </c>
      <c r="W8" s="97">
        <f>IF(Lüftungseffektivität!$C$7=X8,20,0)</f>
        <v>0</v>
      </c>
      <c r="X8" s="98" t="s">
        <v>58</v>
      </c>
      <c r="Y8" s="98">
        <f>IF(Lüftungseffektivität!$C$8=Z8,20,0)</f>
        <v>0</v>
      </c>
      <c r="Z8" s="98" t="s">
        <v>58</v>
      </c>
      <c r="AA8" s="98">
        <f>IF(Lüftungseffektivität!$C$9=AB8,20,0)</f>
        <v>0</v>
      </c>
      <c r="AB8" s="98" t="s">
        <v>58</v>
      </c>
      <c r="AC8" s="98">
        <f>IF(Lüftungseffektivität!$C$10=AD8,20,0)</f>
        <v>0</v>
      </c>
      <c r="AD8" s="98" t="s">
        <v>58</v>
      </c>
      <c r="AE8" s="98">
        <f>IF(Lüftungseffektivität!$C$11=AF8,20,0)</f>
        <v>0</v>
      </c>
      <c r="AF8" s="98" t="s">
        <v>58</v>
      </c>
      <c r="AG8" s="98">
        <f>IF(Lüftungseffektivität!$C$12=AH8,20,0)</f>
        <v>0</v>
      </c>
      <c r="AH8" s="98" t="s">
        <v>58</v>
      </c>
      <c r="AI8" s="98">
        <f>IF(Lüftungseffektivität!$C$13=AJ8,20,0)</f>
        <v>0</v>
      </c>
      <c r="AJ8" s="98" t="s">
        <v>58</v>
      </c>
      <c r="AK8" s="98">
        <f>IF(Lüftungseffektivität!$C$14=AL8,20,0)</f>
        <v>0</v>
      </c>
      <c r="AL8" s="98" t="s">
        <v>58</v>
      </c>
      <c r="AM8" s="98">
        <f>IF(Lüftungseffektivität!$C$15=AN8,20,0)</f>
        <v>0</v>
      </c>
      <c r="AN8" s="98" t="s">
        <v>58</v>
      </c>
    </row>
    <row r="9" spans="2:40" ht="13.5">
      <c r="B9" s="63">
        <f t="shared" si="3"/>
      </c>
      <c r="C9" s="64"/>
      <c r="D9" s="65"/>
      <c r="E9" s="66"/>
      <c r="F9" s="66"/>
      <c r="G9" s="67"/>
      <c r="H9" s="91">
        <f>IF(C9="","",LOOKUP(Lüftungseffektivität!$AA$15,Lüftungseffektivität!$R$7:$R$14,Lüftungseffektivität!$S$7:$S$14))</f>
      </c>
      <c r="I9" s="43">
        <f>IF(F9="","",(LOOKUP((Lüftungseffektivität!AA15*100+H9),Lüftungseffektivität!$S$25:$S$437,Lüftungseffektivität!$T$25:$T$437)))</f>
      </c>
      <c r="J9" s="44">
        <f t="shared" si="0"/>
      </c>
      <c r="K9" s="44">
        <f t="shared" si="1"/>
      </c>
      <c r="L9" s="45">
        <f t="shared" si="2"/>
      </c>
      <c r="M9" s="52"/>
      <c r="Q9" s="97" t="s">
        <v>59</v>
      </c>
      <c r="R9" s="97">
        <v>30</v>
      </c>
      <c r="S9" s="97">
        <v>60</v>
      </c>
      <c r="U9" s="97">
        <f>IF(Lüftungseffektivität!$C$6=V9,30,0)</f>
        <v>0</v>
      </c>
      <c r="V9" s="97" t="s">
        <v>59</v>
      </c>
      <c r="W9" s="97">
        <f>IF(Lüftungseffektivität!$C$7=X9,30,0)</f>
        <v>0</v>
      </c>
      <c r="X9" s="98" t="s">
        <v>59</v>
      </c>
      <c r="Y9" s="98">
        <f>IF(Lüftungseffektivität!$C$8=Z9,30,0)</f>
        <v>0</v>
      </c>
      <c r="Z9" s="98" t="s">
        <v>59</v>
      </c>
      <c r="AA9" s="98">
        <f>IF(Lüftungseffektivität!$C$9=AB9,30,0)</f>
        <v>0</v>
      </c>
      <c r="AB9" s="98" t="s">
        <v>59</v>
      </c>
      <c r="AC9" s="98">
        <f>IF(Lüftungseffektivität!$C$10=AD9,30,0)</f>
        <v>0</v>
      </c>
      <c r="AD9" s="98" t="s">
        <v>59</v>
      </c>
      <c r="AE9" s="98">
        <f>IF(Lüftungseffektivität!$C$11=AF9,30,0)</f>
        <v>0</v>
      </c>
      <c r="AF9" s="98" t="s">
        <v>59</v>
      </c>
      <c r="AG9" s="98">
        <f>IF(Lüftungseffektivität!$C$12=AH9,30,0)</f>
        <v>0</v>
      </c>
      <c r="AH9" s="98" t="s">
        <v>59</v>
      </c>
      <c r="AI9" s="98">
        <f>IF(Lüftungseffektivität!$C$13=AJ9,30,0)</f>
        <v>0</v>
      </c>
      <c r="AJ9" s="98" t="s">
        <v>59</v>
      </c>
      <c r="AK9" s="98">
        <f>IF(Lüftungseffektivität!$C$14=AL9,30,0)</f>
        <v>0</v>
      </c>
      <c r="AL9" s="98" t="s">
        <v>59</v>
      </c>
      <c r="AM9" s="98">
        <f>IF(Lüftungseffektivität!$C$15=AN9,30,0)</f>
        <v>0</v>
      </c>
      <c r="AN9" s="98" t="s">
        <v>59</v>
      </c>
    </row>
    <row r="10" spans="2:40" ht="13.5">
      <c r="B10" s="63">
        <f t="shared" si="3"/>
      </c>
      <c r="C10" s="64"/>
      <c r="D10" s="65"/>
      <c r="E10" s="66"/>
      <c r="F10" s="66"/>
      <c r="G10" s="67"/>
      <c r="H10" s="91">
        <f>IF(C10="","",LOOKUP(Lüftungseffektivität!$AC$15,Lüftungseffektivität!$R$7:$R$14,Lüftungseffektivität!$S$7:$S$14))</f>
      </c>
      <c r="I10" s="43">
        <f>IF(F10="","",(LOOKUP((Lüftungseffektivität!AC15*100+H10),Lüftungseffektivität!$S$25:$S$437,Lüftungseffektivität!$T$25:$T$437)))</f>
      </c>
      <c r="J10" s="44">
        <f t="shared" si="0"/>
      </c>
      <c r="K10" s="44">
        <f t="shared" si="1"/>
      </c>
      <c r="L10" s="45">
        <f t="shared" si="2"/>
      </c>
      <c r="M10" s="52"/>
      <c r="Q10" s="97" t="s">
        <v>99</v>
      </c>
      <c r="R10" s="97">
        <v>40</v>
      </c>
      <c r="S10" s="97">
        <v>80</v>
      </c>
      <c r="U10" s="97">
        <f>IF(Lüftungseffektivität!$C$6=V10,40,0)</f>
        <v>0</v>
      </c>
      <c r="V10" s="97" t="s">
        <v>99</v>
      </c>
      <c r="W10" s="97">
        <f>IF(Lüftungseffektivität!$C$7=X10,40,0)</f>
        <v>0</v>
      </c>
      <c r="X10" s="97" t="s">
        <v>99</v>
      </c>
      <c r="Y10" s="98">
        <f>IF(Lüftungseffektivität!$C$8=Z10,40,0)</f>
        <v>0</v>
      </c>
      <c r="Z10" s="97" t="s">
        <v>99</v>
      </c>
      <c r="AA10" s="98">
        <f>IF(Lüftungseffektivität!$C$9=AB10,40,0)</f>
        <v>0</v>
      </c>
      <c r="AB10" s="97" t="s">
        <v>99</v>
      </c>
      <c r="AC10" s="98">
        <f>IF(Lüftungseffektivität!$C$10=AD10,40,0)</f>
        <v>0</v>
      </c>
      <c r="AD10" s="97" t="s">
        <v>99</v>
      </c>
      <c r="AE10" s="98">
        <f>IF(Lüftungseffektivität!$C$11=AF10,40,0)</f>
        <v>0</v>
      </c>
      <c r="AF10" s="97" t="s">
        <v>99</v>
      </c>
      <c r="AG10" s="98">
        <f>IF(Lüftungseffektivität!$C$12=AH10,40,0)</f>
        <v>0</v>
      </c>
      <c r="AH10" s="97" t="s">
        <v>99</v>
      </c>
      <c r="AI10" s="98">
        <f>IF(Lüftungseffektivität!$C$13=AJ10,40,0)</f>
        <v>0</v>
      </c>
      <c r="AJ10" s="97" t="s">
        <v>99</v>
      </c>
      <c r="AK10" s="98">
        <f>IF(Lüftungseffektivität!$C$14=AL10,40,0)</f>
        <v>0</v>
      </c>
      <c r="AL10" s="97" t="s">
        <v>99</v>
      </c>
      <c r="AM10" s="98">
        <f>IF(Lüftungseffektivität!$C$15=AN10,40,0)</f>
        <v>0</v>
      </c>
      <c r="AN10" s="97" t="s">
        <v>99</v>
      </c>
    </row>
    <row r="11" spans="2:40" ht="13.5">
      <c r="B11" s="63">
        <f t="shared" si="3"/>
      </c>
      <c r="C11" s="64"/>
      <c r="D11" s="65"/>
      <c r="E11" s="66"/>
      <c r="F11" s="66"/>
      <c r="G11" s="67"/>
      <c r="H11" s="91">
        <f>IF(C11="","",LOOKUP(Lüftungseffektivität!$AE$15,Lüftungseffektivität!$R$7:$R$14,Lüftungseffektivität!$S$7:$S$14))</f>
      </c>
      <c r="I11" s="43">
        <f>IF(F11="","",(LOOKUP((Lüftungseffektivität!AE15*100+H11),Lüftungseffektivität!$S$25:$S$437,Lüftungseffektivität!$T$25:$T$437)))</f>
      </c>
      <c r="J11" s="44">
        <f t="shared" si="0"/>
      </c>
      <c r="K11" s="44">
        <f t="shared" si="1"/>
      </c>
      <c r="L11" s="45">
        <f t="shared" si="2"/>
      </c>
      <c r="M11" s="52"/>
      <c r="Q11" s="97" t="s">
        <v>60</v>
      </c>
      <c r="R11" s="97">
        <v>50</v>
      </c>
      <c r="S11" s="97">
        <v>100</v>
      </c>
      <c r="U11" s="97">
        <f>IF(Lüftungseffektivität!$C$6=V11,50,0)</f>
        <v>0</v>
      </c>
      <c r="V11" s="97" t="s">
        <v>60</v>
      </c>
      <c r="W11" s="97">
        <f>IF(Lüftungseffektivität!$C$7=X11,50,0)</f>
        <v>0</v>
      </c>
      <c r="X11" s="98" t="s">
        <v>60</v>
      </c>
      <c r="Y11" s="98">
        <f>IF(Lüftungseffektivität!$C$8=Z11,50,0)</f>
        <v>0</v>
      </c>
      <c r="Z11" s="98" t="s">
        <v>60</v>
      </c>
      <c r="AA11" s="98">
        <f>IF(Lüftungseffektivität!$C$9=AB11,50,0)</f>
        <v>0</v>
      </c>
      <c r="AB11" s="98" t="s">
        <v>60</v>
      </c>
      <c r="AC11" s="98">
        <f>IF(Lüftungseffektivität!$C$10=AD11,50,0)</f>
        <v>0</v>
      </c>
      <c r="AD11" s="98" t="s">
        <v>60</v>
      </c>
      <c r="AE11" s="98">
        <f>IF(Lüftungseffektivität!$C$11=AF11,50,0)</f>
        <v>0</v>
      </c>
      <c r="AF11" s="98" t="s">
        <v>60</v>
      </c>
      <c r="AG11" s="98">
        <f>IF(Lüftungseffektivität!$C$12=AH11,50,0)</f>
        <v>0</v>
      </c>
      <c r="AH11" s="98" t="s">
        <v>60</v>
      </c>
      <c r="AI11" s="98">
        <f>IF(Lüftungseffektivität!$C$13=AJ11,50,0)</f>
        <v>0</v>
      </c>
      <c r="AJ11" s="98" t="s">
        <v>60</v>
      </c>
      <c r="AK11" s="98">
        <f>IF(Lüftungseffektivität!$C$14=AL11,50,0)</f>
        <v>0</v>
      </c>
      <c r="AL11" s="98" t="s">
        <v>60</v>
      </c>
      <c r="AM11" s="98">
        <f>IF(Lüftungseffektivität!$C$15=AN11,50,0)</f>
        <v>0</v>
      </c>
      <c r="AN11" s="98" t="s">
        <v>60</v>
      </c>
    </row>
    <row r="12" spans="2:40" ht="13.5">
      <c r="B12" s="63">
        <f t="shared" si="3"/>
      </c>
      <c r="C12" s="64"/>
      <c r="D12" s="65"/>
      <c r="E12" s="66"/>
      <c r="F12" s="66"/>
      <c r="G12" s="67"/>
      <c r="H12" s="91">
        <f>IF(C12="","",LOOKUP(Lüftungseffektivität!$AG$15,Lüftungseffektivität!$R$7:$R$14,Lüftungseffektivität!$S$7:$S$14))</f>
      </c>
      <c r="I12" s="43">
        <f>IF(F12="","",(LOOKUP((Lüftungseffektivität!AG15*100+H12),Lüftungseffektivität!$S$25:$S$437,Lüftungseffektivität!$T$25:$T$437)))</f>
      </c>
      <c r="J12" s="44">
        <f t="shared" si="0"/>
      </c>
      <c r="K12" s="44">
        <f t="shared" si="1"/>
      </c>
      <c r="L12" s="45">
        <f t="shared" si="2"/>
      </c>
      <c r="M12" s="52"/>
      <c r="Q12" s="97" t="s">
        <v>61</v>
      </c>
      <c r="R12" s="97">
        <v>60</v>
      </c>
      <c r="S12" s="97">
        <v>25</v>
      </c>
      <c r="U12" s="97">
        <f>IF(Lüftungseffektivität!$C$6=V12,60,0)</f>
        <v>0</v>
      </c>
      <c r="V12" s="97" t="s">
        <v>61</v>
      </c>
      <c r="W12" s="97">
        <f>IF(Lüftungseffektivität!$C$7=X12,60,0)</f>
        <v>0</v>
      </c>
      <c r="X12" s="98" t="s">
        <v>61</v>
      </c>
      <c r="Y12" s="98">
        <f>IF(Lüftungseffektivität!$C$8=Z12,60,0)</f>
        <v>0</v>
      </c>
      <c r="Z12" s="98" t="s">
        <v>61</v>
      </c>
      <c r="AA12" s="98">
        <f>IF(Lüftungseffektivität!$C$9=AB12,60,0)</f>
        <v>0</v>
      </c>
      <c r="AB12" s="98" t="s">
        <v>61</v>
      </c>
      <c r="AC12" s="98">
        <f>IF(Lüftungseffektivität!$C$10=AD12,60,0)</f>
        <v>0</v>
      </c>
      <c r="AD12" s="98" t="s">
        <v>61</v>
      </c>
      <c r="AE12" s="98">
        <f>IF(Lüftungseffektivität!$C$11=AF12,60,0)</f>
        <v>0</v>
      </c>
      <c r="AF12" s="98" t="s">
        <v>61</v>
      </c>
      <c r="AG12" s="98">
        <f>IF(Lüftungseffektivität!$C$12=AH12,60,0)</f>
        <v>0</v>
      </c>
      <c r="AH12" s="98" t="s">
        <v>61</v>
      </c>
      <c r="AI12" s="98">
        <f>IF(Lüftungseffektivität!$C$13=AJ12,60,0)</f>
        <v>0</v>
      </c>
      <c r="AJ12" s="98" t="s">
        <v>61</v>
      </c>
      <c r="AK12" s="98">
        <f>IF(Lüftungseffektivität!$C$14=AL12,60,0)</f>
        <v>0</v>
      </c>
      <c r="AL12" s="98" t="s">
        <v>61</v>
      </c>
      <c r="AM12" s="98">
        <f>IF(Lüftungseffektivität!$C$15=AN12,60,0)</f>
        <v>0</v>
      </c>
      <c r="AN12" s="98" t="s">
        <v>61</v>
      </c>
    </row>
    <row r="13" spans="2:40" ht="13.5">
      <c r="B13" s="63">
        <f t="shared" si="3"/>
      </c>
      <c r="C13" s="64"/>
      <c r="D13" s="65"/>
      <c r="E13" s="66"/>
      <c r="F13" s="66"/>
      <c r="G13" s="67"/>
      <c r="H13" s="91">
        <f>IF(C13="","",LOOKUP(Lüftungseffektivität!$AI$15,Lüftungseffektivität!$R$7:$R$14,Lüftungseffektivität!$S$7:$S$14))</f>
      </c>
      <c r="I13" s="43">
        <f>IF(F13="","",(LOOKUP((Lüftungseffektivität!AI15*100+H13),Lüftungseffektivität!$S$25:$S$437,Lüftungseffektivität!$T$25:$T$437)))</f>
      </c>
      <c r="J13" s="44">
        <f t="shared" si="0"/>
      </c>
      <c r="K13" s="44">
        <f t="shared" si="1"/>
      </c>
      <c r="L13" s="45">
        <f t="shared" si="2"/>
      </c>
      <c r="M13" s="52"/>
      <c r="Q13" s="97" t="s">
        <v>20</v>
      </c>
      <c r="R13" s="97">
        <v>70</v>
      </c>
      <c r="S13" s="97">
        <v>13</v>
      </c>
      <c r="U13" s="97">
        <f>IF(Lüftungseffektivität!$C$6=V13,70,0)</f>
        <v>0</v>
      </c>
      <c r="V13" s="97" t="s">
        <v>20</v>
      </c>
      <c r="W13" s="97">
        <f>IF(Lüftungseffektivität!$C$7=X13,70,0)</f>
        <v>0</v>
      </c>
      <c r="X13" s="98" t="s">
        <v>20</v>
      </c>
      <c r="Y13" s="98">
        <f>IF(Lüftungseffektivität!$C$8=Z13,70,0)</f>
        <v>0</v>
      </c>
      <c r="Z13" s="98" t="s">
        <v>20</v>
      </c>
      <c r="AA13" s="98">
        <f>IF(Lüftungseffektivität!$C$9=AB13,70,0)</f>
        <v>0</v>
      </c>
      <c r="AB13" s="98" t="s">
        <v>20</v>
      </c>
      <c r="AC13" s="98">
        <f>IF(Lüftungseffektivität!$C$10=AD13,70,0)</f>
        <v>0</v>
      </c>
      <c r="AD13" s="98" t="s">
        <v>20</v>
      </c>
      <c r="AE13" s="98">
        <f>IF(Lüftungseffektivität!$C$11=AF13,70,0)</f>
        <v>0</v>
      </c>
      <c r="AF13" s="98" t="s">
        <v>20</v>
      </c>
      <c r="AG13" s="98">
        <f>IF(Lüftungseffektivität!$C$12=AH13,70,0)</f>
        <v>0</v>
      </c>
      <c r="AH13" s="98" t="s">
        <v>20</v>
      </c>
      <c r="AI13" s="98">
        <f>IF(Lüftungseffektivität!$C$13=AJ13,70,0)</f>
        <v>0</v>
      </c>
      <c r="AJ13" s="98" t="s">
        <v>20</v>
      </c>
      <c r="AK13" s="98">
        <f>IF(Lüftungseffektivität!$C$14=AL13,70,0)</f>
        <v>0</v>
      </c>
      <c r="AL13" s="98" t="s">
        <v>20</v>
      </c>
      <c r="AM13" s="98">
        <f>IF(Lüftungseffektivität!$C$15=AN13,70,0)</f>
        <v>0</v>
      </c>
      <c r="AN13" s="98" t="s">
        <v>20</v>
      </c>
    </row>
    <row r="14" spans="2:40" ht="13.5">
      <c r="B14" s="63">
        <f t="shared" si="3"/>
      </c>
      <c r="C14" s="64"/>
      <c r="D14" s="65"/>
      <c r="E14" s="66"/>
      <c r="F14" s="66"/>
      <c r="G14" s="67"/>
      <c r="H14" s="91">
        <f>IF(C14="","",LOOKUP(Lüftungseffektivität!$AK$15,Lüftungseffektivität!$R$7:$R$14,Lüftungseffektivität!$S$7:$S$14))</f>
      </c>
      <c r="I14" s="43">
        <f>IF(F14="","",(LOOKUP((Lüftungseffektivität!AK15*100+H14),Lüftungseffektivität!$S$25:$S$437,Lüftungseffektivität!$T$25:$T$437)))</f>
      </c>
      <c r="J14" s="44">
        <f t="shared" si="0"/>
      </c>
      <c r="K14" s="44">
        <f t="shared" si="1"/>
      </c>
      <c r="L14" s="45">
        <f t="shared" si="2"/>
      </c>
      <c r="M14" s="52"/>
      <c r="Q14" s="97" t="s">
        <v>98</v>
      </c>
      <c r="R14" s="97">
        <v>80</v>
      </c>
      <c r="S14" s="97">
        <v>15</v>
      </c>
      <c r="U14" s="97">
        <f>IF(Lüftungseffektivität!$C$6=V14,80,0)</f>
        <v>0</v>
      </c>
      <c r="V14" s="97" t="s">
        <v>98</v>
      </c>
      <c r="W14" s="97">
        <f>IF(Lüftungseffektivität!$C$7=X14,80,0)</f>
        <v>0</v>
      </c>
      <c r="X14" s="97" t="s">
        <v>98</v>
      </c>
      <c r="Y14" s="98">
        <f>IF(Lüftungseffektivität!$C$8=Z14,80,0)</f>
        <v>0</v>
      </c>
      <c r="Z14" s="97" t="s">
        <v>98</v>
      </c>
      <c r="AA14" s="98">
        <f>IF(Lüftungseffektivität!$C$9=AB14,80,0)</f>
        <v>0</v>
      </c>
      <c r="AB14" s="97" t="s">
        <v>98</v>
      </c>
      <c r="AC14" s="98">
        <f>IF(Lüftungseffektivität!$C$10=AD14,80,0)</f>
        <v>0</v>
      </c>
      <c r="AD14" s="97" t="s">
        <v>98</v>
      </c>
      <c r="AE14" s="98">
        <f>IF(Lüftungseffektivität!$C$11=AF14,80,0)</f>
        <v>0</v>
      </c>
      <c r="AF14" s="97" t="s">
        <v>98</v>
      </c>
      <c r="AG14" s="98">
        <f>IF(Lüftungseffektivität!$C$12=AH14,80,0)</f>
        <v>0</v>
      </c>
      <c r="AH14" s="97" t="s">
        <v>98</v>
      </c>
      <c r="AI14" s="98">
        <f>IF(Lüftungseffektivität!$C$13=AJ14,80,0)</f>
        <v>0</v>
      </c>
      <c r="AJ14" s="97" t="s">
        <v>98</v>
      </c>
      <c r="AK14" s="98">
        <f>IF(Lüftungseffektivität!$C$14=AL14,80,0)</f>
        <v>0</v>
      </c>
      <c r="AL14" s="97" t="s">
        <v>98</v>
      </c>
      <c r="AM14" s="98">
        <f>IF(Lüftungseffektivität!$C$15=AN14,80,0)</f>
        <v>0</v>
      </c>
      <c r="AN14" s="97" t="s">
        <v>98</v>
      </c>
    </row>
    <row r="15" spans="2:48" ht="15" thickBot="1">
      <c r="B15" s="63">
        <f t="shared" si="3"/>
      </c>
      <c r="C15" s="88"/>
      <c r="D15" s="68"/>
      <c r="E15" s="83"/>
      <c r="F15" s="83"/>
      <c r="G15" s="69"/>
      <c r="H15" s="92">
        <f>IF(C15="","",LOOKUP(Lüftungseffektivität!$AM$15,Lüftungseffektivität!$R$7:$R$14,Lüftungseffektivität!$S$7:$S$14))</f>
      </c>
      <c r="I15" s="89">
        <f>IF(F15="","",(LOOKUP((Lüftungseffektivität!AM15*100+H15),Lüftungseffektivität!$S$25:$S$437,Lüftungseffektivität!$T$25:$T$437)))</f>
      </c>
      <c r="J15" s="49">
        <f t="shared" si="0"/>
      </c>
      <c r="K15" s="49">
        <f t="shared" si="1"/>
      </c>
      <c r="L15" s="50">
        <f t="shared" si="2"/>
      </c>
      <c r="M15" s="52"/>
      <c r="O15" s="2"/>
      <c r="P15" s="101"/>
      <c r="Q15" s="101"/>
      <c r="R15" s="95"/>
      <c r="S15" s="95"/>
      <c r="U15" s="97">
        <f>SUM(U7:U14)</f>
        <v>0</v>
      </c>
      <c r="W15" s="97">
        <f>SUM(W7:W14)</f>
        <v>0</v>
      </c>
      <c r="Y15" s="98">
        <f>SUM(Y7:Y14)</f>
        <v>0</v>
      </c>
      <c r="AA15" s="98">
        <f>SUM(AA7:AA14)</f>
        <v>0</v>
      </c>
      <c r="AC15" s="98">
        <f>SUM(AC7:AC14)</f>
        <v>0</v>
      </c>
      <c r="AE15" s="98">
        <f>SUM(AE7:AE14)</f>
        <v>0</v>
      </c>
      <c r="AG15" s="98">
        <f>SUM(AG7:AG14)</f>
        <v>0</v>
      </c>
      <c r="AI15" s="98">
        <f>SUM(AI7:AI14)</f>
        <v>0</v>
      </c>
      <c r="AK15" s="98">
        <f>SUM(AK7:AK14)</f>
        <v>0</v>
      </c>
      <c r="AM15" s="98">
        <f>SUM(AM7:AM14)</f>
        <v>0</v>
      </c>
      <c r="AT15" s="2"/>
      <c r="AU15" s="2"/>
      <c r="AV15" s="2"/>
    </row>
    <row r="16" spans="2:48" ht="15" thickBot="1">
      <c r="B16" s="8"/>
      <c r="C16" s="84"/>
      <c r="D16" s="84"/>
      <c r="E16" s="84"/>
      <c r="F16" s="84"/>
      <c r="G16" s="84"/>
      <c r="H16" s="84"/>
      <c r="I16" s="84"/>
      <c r="J16" s="84"/>
      <c r="K16" s="84"/>
      <c r="L16" s="51"/>
      <c r="M16" s="10"/>
      <c r="N16" s="2"/>
      <c r="O16" s="2"/>
      <c r="P16" s="101"/>
      <c r="Q16" s="101"/>
      <c r="R16" s="101"/>
      <c r="S16" s="101"/>
      <c r="T16" s="101"/>
      <c r="U16" s="101"/>
      <c r="V16" s="101"/>
      <c r="W16" s="101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2"/>
      <c r="AQ16" s="2"/>
      <c r="AR16" s="2"/>
      <c r="AS16" s="2"/>
      <c r="AT16" s="2"/>
      <c r="AU16" s="2"/>
      <c r="AV16" s="2"/>
    </row>
    <row r="17" spans="2:48" ht="6.75" customHeight="1">
      <c r="B17" s="3"/>
      <c r="C17" s="12"/>
      <c r="D17" s="12"/>
      <c r="E17" s="12"/>
      <c r="F17" s="12"/>
      <c r="G17" s="12"/>
      <c r="H17" s="12"/>
      <c r="I17" s="12"/>
      <c r="J17" s="12"/>
      <c r="K17" s="12"/>
      <c r="L17" s="3"/>
      <c r="M17" s="3"/>
      <c r="N17" s="2"/>
      <c r="O17" s="2"/>
      <c r="P17" s="101"/>
      <c r="Q17" s="101"/>
      <c r="R17" s="101"/>
      <c r="S17" s="101"/>
      <c r="T17" s="101"/>
      <c r="U17" s="101"/>
      <c r="V17" s="101"/>
      <c r="W17" s="101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2"/>
      <c r="AQ17" s="2"/>
      <c r="AR17" s="2"/>
      <c r="AS17" s="2"/>
      <c r="AT17" s="2"/>
      <c r="AU17" s="2"/>
      <c r="AV17" s="2"/>
    </row>
    <row r="18" spans="2:48" ht="13.5">
      <c r="B18" s="3" t="s">
        <v>23</v>
      </c>
      <c r="C18" s="3"/>
      <c r="F18" s="3" t="s">
        <v>27</v>
      </c>
      <c r="G18" s="3" t="s">
        <v>22</v>
      </c>
      <c r="H18" s="12"/>
      <c r="I18" s="12"/>
      <c r="J18" s="12"/>
      <c r="K18" s="12"/>
      <c r="L18" s="3"/>
      <c r="M18" s="3"/>
      <c r="N18" s="2"/>
      <c r="O18" s="2"/>
      <c r="P18" s="101"/>
      <c r="Q18" s="101"/>
      <c r="R18" s="101"/>
      <c r="S18" s="101"/>
      <c r="T18" s="101"/>
      <c r="U18" s="101"/>
      <c r="V18" s="101"/>
      <c r="W18" s="101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2"/>
      <c r="AQ18" s="2"/>
      <c r="AR18" s="2"/>
      <c r="AS18" s="2"/>
      <c r="AT18" s="2"/>
      <c r="AU18" s="2"/>
      <c r="AV18" s="2"/>
    </row>
    <row r="19" spans="2:48" ht="13.5">
      <c r="B19" s="3" t="s">
        <v>24</v>
      </c>
      <c r="C19" s="3"/>
      <c r="F19" s="3" t="s">
        <v>25</v>
      </c>
      <c r="G19" s="3" t="s">
        <v>26</v>
      </c>
      <c r="H19" s="12"/>
      <c r="I19" s="12"/>
      <c r="J19" s="12"/>
      <c r="K19" s="12"/>
      <c r="N19" s="2"/>
      <c r="O19" s="2"/>
      <c r="P19" s="101"/>
      <c r="Q19" s="101"/>
      <c r="R19" s="101"/>
      <c r="S19" s="101"/>
      <c r="U19" s="101"/>
      <c r="V19" s="101"/>
      <c r="W19" s="101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2"/>
      <c r="AQ19" s="2"/>
      <c r="AR19" s="2"/>
      <c r="AS19" s="2"/>
      <c r="AT19" s="2"/>
      <c r="AU19" s="2"/>
      <c r="AV19" s="2"/>
    </row>
    <row r="20" spans="2:48" ht="13.5">
      <c r="B20" s="3"/>
      <c r="C20" s="3"/>
      <c r="D20" s="3"/>
      <c r="E20" s="3"/>
      <c r="F20" s="12"/>
      <c r="G20" s="12"/>
      <c r="H20" s="12"/>
      <c r="I20" s="12"/>
      <c r="J20" s="12"/>
      <c r="K20" s="12"/>
      <c r="N20" s="2"/>
      <c r="O20" s="2"/>
      <c r="P20" s="101"/>
      <c r="Q20" s="101"/>
      <c r="R20" s="101"/>
      <c r="S20" s="101"/>
      <c r="U20" s="101"/>
      <c r="V20" s="101"/>
      <c r="W20" s="101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2"/>
      <c r="AQ20" s="2"/>
      <c r="AR20" s="2"/>
      <c r="AS20" s="2"/>
      <c r="AT20" s="2"/>
      <c r="AU20" s="2"/>
      <c r="AV20" s="2"/>
    </row>
    <row r="21" ht="30.75">
      <c r="B21" s="18" t="s">
        <v>103</v>
      </c>
    </row>
    <row r="22" ht="10.5" customHeight="1"/>
    <row r="23" ht="10.5" customHeight="1" thickBot="1"/>
    <row r="24" spans="2:9" ht="6.75" customHeight="1">
      <c r="B24" s="11"/>
      <c r="C24" s="5"/>
      <c r="D24" s="39"/>
      <c r="E24" s="5"/>
      <c r="F24" s="5"/>
      <c r="G24" s="5"/>
      <c r="H24" s="40"/>
      <c r="I24" s="1" t="s">
        <v>78</v>
      </c>
    </row>
    <row r="25" spans="2:20" ht="13.5">
      <c r="B25" s="70" t="s">
        <v>80</v>
      </c>
      <c r="C25" s="71"/>
      <c r="D25" s="116"/>
      <c r="E25" s="116"/>
      <c r="F25" s="71"/>
      <c r="G25" s="71"/>
      <c r="H25" s="72"/>
      <c r="S25" s="103">
        <v>1010</v>
      </c>
      <c r="T25" s="103">
        <v>9999999</v>
      </c>
    </row>
    <row r="26" spans="2:20" ht="13.5">
      <c r="B26" s="70" t="s">
        <v>76</v>
      </c>
      <c r="C26" s="71"/>
      <c r="D26" s="117"/>
      <c r="E26" s="117"/>
      <c r="F26" s="71"/>
      <c r="G26" s="71"/>
      <c r="H26" s="72"/>
      <c r="I26" s="1" t="s">
        <v>78</v>
      </c>
      <c r="S26" s="103">
        <v>1011</v>
      </c>
      <c r="T26" s="103">
        <v>9999999</v>
      </c>
    </row>
    <row r="27" spans="2:41" s="15" customFormat="1" ht="13.5">
      <c r="B27" s="70" t="s">
        <v>81</v>
      </c>
      <c r="C27" s="71"/>
      <c r="D27" s="117"/>
      <c r="E27" s="117"/>
      <c r="F27" s="71"/>
      <c r="G27" s="73" t="s">
        <v>83</v>
      </c>
      <c r="H27" s="119"/>
      <c r="I27" s="1" t="s">
        <v>78</v>
      </c>
      <c r="P27" s="104"/>
      <c r="Q27" s="105"/>
      <c r="R27" s="105"/>
      <c r="S27" s="103">
        <v>1012</v>
      </c>
      <c r="T27" s="103">
        <v>9999999</v>
      </c>
      <c r="U27" s="104"/>
      <c r="V27" s="104"/>
      <c r="W27" s="104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</row>
    <row r="28" spans="2:41" s="15" customFormat="1" ht="13.5">
      <c r="B28" s="70" t="s">
        <v>82</v>
      </c>
      <c r="C28" s="71"/>
      <c r="D28" s="117"/>
      <c r="E28" s="117"/>
      <c r="F28" s="71"/>
      <c r="G28" s="71"/>
      <c r="H28" s="72"/>
      <c r="I28" s="1" t="s">
        <v>78</v>
      </c>
      <c r="P28" s="104"/>
      <c r="Q28" s="105"/>
      <c r="R28" s="105"/>
      <c r="S28" s="103">
        <v>1013</v>
      </c>
      <c r="T28" s="103">
        <v>9999999</v>
      </c>
      <c r="U28" s="104"/>
      <c r="V28" s="104"/>
      <c r="W28" s="104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</row>
    <row r="29" spans="2:41" s="15" customFormat="1" ht="13.5">
      <c r="B29" s="70" t="s">
        <v>85</v>
      </c>
      <c r="C29" s="71"/>
      <c r="D29" s="117"/>
      <c r="E29" s="117"/>
      <c r="F29" s="86"/>
      <c r="G29" s="73" t="s">
        <v>84</v>
      </c>
      <c r="H29" s="120"/>
      <c r="I29" s="1" t="s">
        <v>78</v>
      </c>
      <c r="P29" s="104"/>
      <c r="Q29" s="105"/>
      <c r="R29" s="105"/>
      <c r="S29" s="103">
        <v>1014</v>
      </c>
      <c r="T29" s="103">
        <v>9999999</v>
      </c>
      <c r="U29" s="104"/>
      <c r="V29" s="104"/>
      <c r="W29" s="104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</row>
    <row r="30" spans="2:41" s="15" customFormat="1" ht="13.5">
      <c r="B30" s="70" t="s">
        <v>86</v>
      </c>
      <c r="C30" s="71"/>
      <c r="D30" s="117"/>
      <c r="E30" s="117"/>
      <c r="F30" s="71"/>
      <c r="G30" s="71"/>
      <c r="H30" s="72"/>
      <c r="I30" s="1" t="s">
        <v>78</v>
      </c>
      <c r="P30" s="104"/>
      <c r="Q30" s="105"/>
      <c r="R30" s="105"/>
      <c r="S30" s="103">
        <v>1015</v>
      </c>
      <c r="T30" s="103">
        <v>9999999</v>
      </c>
      <c r="U30" s="104"/>
      <c r="V30" s="104"/>
      <c r="W30" s="104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</row>
    <row r="31" spans="2:41" s="15" customFormat="1" ht="13.5">
      <c r="B31" s="70" t="s">
        <v>50</v>
      </c>
      <c r="C31" s="71"/>
      <c r="D31" s="117"/>
      <c r="E31" s="117"/>
      <c r="F31" s="71"/>
      <c r="G31" s="86"/>
      <c r="H31" s="87"/>
      <c r="I31" s="1" t="s">
        <v>78</v>
      </c>
      <c r="L31" s="14"/>
      <c r="M31" s="14"/>
      <c r="N31" s="14"/>
      <c r="O31" s="14"/>
      <c r="P31" s="105"/>
      <c r="Q31" s="105"/>
      <c r="R31" s="105"/>
      <c r="S31" s="103">
        <v>1016</v>
      </c>
      <c r="T31" s="103">
        <v>9999999</v>
      </c>
      <c r="U31" s="104"/>
      <c r="V31" s="104"/>
      <c r="W31" s="104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</row>
    <row r="32" spans="2:41" s="15" customFormat="1" ht="13.5">
      <c r="B32" s="70" t="s">
        <v>49</v>
      </c>
      <c r="C32" s="71"/>
      <c r="D32" s="117"/>
      <c r="E32" s="117"/>
      <c r="F32" s="71"/>
      <c r="G32" s="71"/>
      <c r="H32" s="72"/>
      <c r="I32" s="1" t="s">
        <v>78</v>
      </c>
      <c r="L32" s="14"/>
      <c r="M32" s="14"/>
      <c r="N32" s="14"/>
      <c r="O32" s="14"/>
      <c r="P32" s="105"/>
      <c r="Q32" s="105"/>
      <c r="R32" s="105"/>
      <c r="S32" s="103">
        <v>1017</v>
      </c>
      <c r="T32" s="103">
        <v>9999999</v>
      </c>
      <c r="U32" s="104"/>
      <c r="V32" s="104"/>
      <c r="W32" s="104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2:41" s="15" customFormat="1" ht="12.75" customHeight="1">
      <c r="B33" s="70" t="s">
        <v>88</v>
      </c>
      <c r="C33" s="71"/>
      <c r="D33" s="118">
        <f ca="1">TODAY()</f>
        <v>42108</v>
      </c>
      <c r="E33" s="117"/>
      <c r="F33" s="71"/>
      <c r="G33" s="71"/>
      <c r="H33" s="72"/>
      <c r="I33" s="1" t="s">
        <v>78</v>
      </c>
      <c r="L33" s="16"/>
      <c r="M33" s="16"/>
      <c r="N33" s="16"/>
      <c r="O33" s="17"/>
      <c r="P33" s="107"/>
      <c r="Q33" s="105"/>
      <c r="R33" s="105"/>
      <c r="S33" s="103">
        <v>1018</v>
      </c>
      <c r="T33" s="103">
        <v>9999999</v>
      </c>
      <c r="U33" s="104"/>
      <c r="V33" s="104"/>
      <c r="W33" s="104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</row>
    <row r="34" spans="2:41" s="15" customFormat="1" ht="22.5" customHeight="1">
      <c r="B34" s="70"/>
      <c r="C34" s="71"/>
      <c r="D34" s="71"/>
      <c r="E34" s="71"/>
      <c r="F34" s="71"/>
      <c r="G34" s="71"/>
      <c r="H34" s="72"/>
      <c r="I34" s="1" t="s">
        <v>78</v>
      </c>
      <c r="L34" s="16"/>
      <c r="M34" s="16"/>
      <c r="N34" s="16"/>
      <c r="O34" s="17"/>
      <c r="P34" s="107"/>
      <c r="Q34" s="105"/>
      <c r="R34" s="105"/>
      <c r="S34" s="103">
        <v>1019</v>
      </c>
      <c r="T34" s="103">
        <v>9999999</v>
      </c>
      <c r="U34" s="104"/>
      <c r="V34" s="104"/>
      <c r="W34" s="104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</row>
    <row r="35" spans="2:41" s="15" customFormat="1" ht="19.5">
      <c r="B35" s="58" t="s">
        <v>104</v>
      </c>
      <c r="C35" s="3"/>
      <c r="D35" s="20"/>
      <c r="E35" s="20"/>
      <c r="F35" s="20"/>
      <c r="G35" s="20"/>
      <c r="H35" s="56"/>
      <c r="I35" s="1" t="s">
        <v>78</v>
      </c>
      <c r="L35" s="16"/>
      <c r="M35" s="16"/>
      <c r="N35" s="16"/>
      <c r="O35" s="17"/>
      <c r="P35" s="107"/>
      <c r="Q35" s="105"/>
      <c r="R35" s="105"/>
      <c r="S35" s="103">
        <v>1020</v>
      </c>
      <c r="T35" s="108">
        <v>35</v>
      </c>
      <c r="U35" s="104"/>
      <c r="V35" s="104"/>
      <c r="W35" s="104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</row>
    <row r="36" spans="2:41" s="15" customFormat="1" ht="18">
      <c r="B36" s="13" t="s">
        <v>101</v>
      </c>
      <c r="C36" s="3"/>
      <c r="D36" s="20"/>
      <c r="E36" s="20"/>
      <c r="F36" s="20"/>
      <c r="G36" s="20"/>
      <c r="H36" s="56"/>
      <c r="I36" s="1" t="s">
        <v>78</v>
      </c>
      <c r="J36" s="16"/>
      <c r="K36" s="16"/>
      <c r="L36" s="16"/>
      <c r="M36" s="16"/>
      <c r="N36" s="16"/>
      <c r="O36" s="17"/>
      <c r="P36" s="107"/>
      <c r="Q36" s="105"/>
      <c r="R36" s="105"/>
      <c r="S36" s="103">
        <v>1021</v>
      </c>
      <c r="T36" s="108">
        <v>38.095238095238095</v>
      </c>
      <c r="U36" s="104"/>
      <c r="V36" s="104"/>
      <c r="W36" s="104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</row>
    <row r="37" spans="2:41" s="15" customFormat="1" ht="3.75" customHeight="1">
      <c r="B37" s="57"/>
      <c r="C37" s="20"/>
      <c r="D37" s="20"/>
      <c r="E37" s="20"/>
      <c r="F37" s="20"/>
      <c r="G37" s="20"/>
      <c r="H37" s="56"/>
      <c r="I37" s="1" t="s">
        <v>78</v>
      </c>
      <c r="J37" s="16"/>
      <c r="K37" s="16"/>
      <c r="L37" s="16"/>
      <c r="M37" s="16"/>
      <c r="N37" s="16"/>
      <c r="O37" s="17"/>
      <c r="P37" s="107"/>
      <c r="Q37" s="105"/>
      <c r="R37" s="105"/>
      <c r="S37" s="103">
        <v>1022</v>
      </c>
      <c r="T37" s="108">
        <v>40.909090909090914</v>
      </c>
      <c r="U37" s="104"/>
      <c r="V37" s="104"/>
      <c r="W37" s="104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</row>
    <row r="38" spans="2:41" s="15" customFormat="1" ht="12" customHeight="1">
      <c r="B38" s="57"/>
      <c r="C38" s="20"/>
      <c r="D38" s="20"/>
      <c r="E38" s="20"/>
      <c r="F38" s="20"/>
      <c r="G38" s="20"/>
      <c r="H38" s="56"/>
      <c r="I38" s="1" t="s">
        <v>78</v>
      </c>
      <c r="J38" s="16"/>
      <c r="K38" s="16"/>
      <c r="L38" s="16"/>
      <c r="M38" s="16"/>
      <c r="N38" s="16"/>
      <c r="O38" s="17"/>
      <c r="P38" s="107"/>
      <c r="Q38" s="105"/>
      <c r="R38" s="105"/>
      <c r="S38" s="103">
        <v>1023</v>
      </c>
      <c r="T38" s="108">
        <v>43.47826086956522</v>
      </c>
      <c r="U38" s="104"/>
      <c r="V38" s="104"/>
      <c r="W38" s="104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</row>
    <row r="39" spans="2:41" s="15" customFormat="1" ht="30" customHeight="1">
      <c r="B39" s="59" t="s">
        <v>89</v>
      </c>
      <c r="C39" s="53" t="s">
        <v>56</v>
      </c>
      <c r="D39" s="53" t="s">
        <v>73</v>
      </c>
      <c r="E39" s="53" t="s">
        <v>74</v>
      </c>
      <c r="F39" s="53" t="s">
        <v>75</v>
      </c>
      <c r="G39" s="61" t="s">
        <v>100</v>
      </c>
      <c r="H39" s="62" t="s">
        <v>93</v>
      </c>
      <c r="I39" s="1" t="s">
        <v>78</v>
      </c>
      <c r="J39" s="16"/>
      <c r="K39" s="16"/>
      <c r="L39" s="16"/>
      <c r="M39" s="16"/>
      <c r="N39" s="16"/>
      <c r="O39" s="17"/>
      <c r="P39" s="107"/>
      <c r="Q39" s="105"/>
      <c r="R39" s="105"/>
      <c r="S39" s="103">
        <v>1024</v>
      </c>
      <c r="T39" s="108">
        <v>45.833333333333336</v>
      </c>
      <c r="U39" s="104"/>
      <c r="V39" s="104"/>
      <c r="W39" s="104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</row>
    <row r="40" spans="2:41" s="15" customFormat="1" ht="18">
      <c r="B40" s="74">
        <f>IF(B6="","",B6)</f>
      </c>
      <c r="C40" s="94">
        <f aca="true" t="shared" si="4" ref="C40:C49">IF(B40="","",C6)</f>
      </c>
      <c r="D40" s="75">
        <f aca="true" t="shared" si="5" ref="D40:D49">IF(B40="","",D6)</f>
      </c>
      <c r="E40" s="76">
        <f aca="true" t="shared" si="6" ref="E40:E49">IF(B40="","",E6)</f>
      </c>
      <c r="F40" s="76">
        <f aca="true" t="shared" si="7" ref="F40:F49">IF(B40="","",F6)</f>
      </c>
      <c r="G40" s="76">
        <f aca="true" t="shared" si="8" ref="G40:G49">IF(B40="","",H6)</f>
      </c>
      <c r="H40" s="77"/>
      <c r="I40" s="1" t="s">
        <v>78</v>
      </c>
      <c r="J40" s="16"/>
      <c r="K40" s="16"/>
      <c r="L40" s="16"/>
      <c r="M40" s="16"/>
      <c r="N40" s="16"/>
      <c r="O40" s="17"/>
      <c r="P40" s="107"/>
      <c r="Q40" s="105"/>
      <c r="R40" s="105"/>
      <c r="S40" s="103">
        <v>1025</v>
      </c>
      <c r="T40" s="108">
        <v>48</v>
      </c>
      <c r="U40" s="104"/>
      <c r="V40" s="104"/>
      <c r="W40" s="104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</row>
    <row r="41" spans="2:20" ht="13.5">
      <c r="B41" s="74">
        <f>IF(B7="","",B7)</f>
      </c>
      <c r="C41" s="94">
        <f t="shared" si="4"/>
      </c>
      <c r="D41" s="75">
        <f t="shared" si="5"/>
      </c>
      <c r="E41" s="76">
        <f t="shared" si="6"/>
      </c>
      <c r="F41" s="76">
        <f t="shared" si="7"/>
      </c>
      <c r="G41" s="76">
        <f t="shared" si="8"/>
      </c>
      <c r="H41" s="77"/>
      <c r="I41" s="1" t="s">
        <v>78</v>
      </c>
      <c r="S41" s="103">
        <v>1026</v>
      </c>
      <c r="T41" s="108">
        <v>50</v>
      </c>
    </row>
    <row r="42" spans="2:20" ht="13.5">
      <c r="B42" s="74">
        <f aca="true" t="shared" si="9" ref="B42:B48">IF(B8="","",B8)</f>
      </c>
      <c r="C42" s="94">
        <f t="shared" si="4"/>
      </c>
      <c r="D42" s="75">
        <f t="shared" si="5"/>
      </c>
      <c r="E42" s="76">
        <f t="shared" si="6"/>
      </c>
      <c r="F42" s="76">
        <f t="shared" si="7"/>
      </c>
      <c r="G42" s="76">
        <f t="shared" si="8"/>
      </c>
      <c r="H42" s="77"/>
      <c r="I42" s="1" t="s">
        <v>78</v>
      </c>
      <c r="S42" s="103">
        <v>1027</v>
      </c>
      <c r="T42" s="108">
        <v>51.8518518518519</v>
      </c>
    </row>
    <row r="43" spans="2:20" ht="13.5">
      <c r="B43" s="74">
        <f t="shared" si="9"/>
      </c>
      <c r="C43" s="94">
        <f t="shared" si="4"/>
      </c>
      <c r="D43" s="75">
        <f t="shared" si="5"/>
      </c>
      <c r="E43" s="76">
        <f t="shared" si="6"/>
      </c>
      <c r="F43" s="76">
        <f t="shared" si="7"/>
      </c>
      <c r="G43" s="76">
        <f t="shared" si="8"/>
      </c>
      <c r="H43" s="78"/>
      <c r="I43" s="1" t="s">
        <v>78</v>
      </c>
      <c r="S43" s="103">
        <v>1028</v>
      </c>
      <c r="T43" s="108">
        <v>53.57142857142858</v>
      </c>
    </row>
    <row r="44" spans="2:20" ht="13.5">
      <c r="B44" s="74">
        <f t="shared" si="9"/>
      </c>
      <c r="C44" s="94">
        <f t="shared" si="4"/>
      </c>
      <c r="D44" s="75">
        <f t="shared" si="5"/>
      </c>
      <c r="E44" s="76">
        <f t="shared" si="6"/>
      </c>
      <c r="F44" s="76">
        <f t="shared" si="7"/>
      </c>
      <c r="G44" s="76">
        <f t="shared" si="8"/>
      </c>
      <c r="H44" s="78"/>
      <c r="I44" s="1" t="s">
        <v>78</v>
      </c>
      <c r="S44" s="103">
        <v>1029</v>
      </c>
      <c r="T44" s="108">
        <v>55.172413793103445</v>
      </c>
    </row>
    <row r="45" spans="2:20" ht="13.5">
      <c r="B45" s="74">
        <f t="shared" si="9"/>
      </c>
      <c r="C45" s="94">
        <f t="shared" si="4"/>
      </c>
      <c r="D45" s="75">
        <f t="shared" si="5"/>
      </c>
      <c r="E45" s="76">
        <f t="shared" si="6"/>
      </c>
      <c r="F45" s="76">
        <f t="shared" si="7"/>
      </c>
      <c r="G45" s="76">
        <f t="shared" si="8"/>
      </c>
      <c r="H45" s="78"/>
      <c r="I45" s="1" t="s">
        <v>78</v>
      </c>
      <c r="S45" s="103">
        <v>1030</v>
      </c>
      <c r="T45" s="108">
        <v>56.66666666666667</v>
      </c>
    </row>
    <row r="46" spans="2:20" ht="13.5">
      <c r="B46" s="74">
        <f t="shared" si="9"/>
      </c>
      <c r="C46" s="94">
        <f t="shared" si="4"/>
      </c>
      <c r="D46" s="75">
        <f t="shared" si="5"/>
      </c>
      <c r="E46" s="76">
        <f t="shared" si="6"/>
      </c>
      <c r="F46" s="76">
        <f t="shared" si="7"/>
      </c>
      <c r="G46" s="76">
        <f t="shared" si="8"/>
      </c>
      <c r="H46" s="78"/>
      <c r="I46" s="1" t="s">
        <v>78</v>
      </c>
      <c r="S46" s="103">
        <v>1031</v>
      </c>
      <c r="T46" s="103">
        <v>9999999</v>
      </c>
    </row>
    <row r="47" spans="2:20" ht="13.5">
      <c r="B47" s="74">
        <f t="shared" si="9"/>
      </c>
      <c r="C47" s="94">
        <f t="shared" si="4"/>
      </c>
      <c r="D47" s="75">
        <f t="shared" si="5"/>
      </c>
      <c r="E47" s="76">
        <f t="shared" si="6"/>
      </c>
      <c r="F47" s="76">
        <f t="shared" si="7"/>
      </c>
      <c r="G47" s="76">
        <f t="shared" si="8"/>
      </c>
      <c r="H47" s="78"/>
      <c r="I47" s="1" t="s">
        <v>78</v>
      </c>
      <c r="S47" s="103">
        <v>2010</v>
      </c>
      <c r="T47" s="103">
        <v>9999999</v>
      </c>
    </row>
    <row r="48" spans="2:20" ht="13.5">
      <c r="B48" s="74">
        <f t="shared" si="9"/>
      </c>
      <c r="C48" s="94">
        <f t="shared" si="4"/>
      </c>
      <c r="D48" s="75">
        <f t="shared" si="5"/>
      </c>
      <c r="E48" s="76">
        <f t="shared" si="6"/>
      </c>
      <c r="F48" s="76">
        <f t="shared" si="7"/>
      </c>
      <c r="G48" s="76">
        <f t="shared" si="8"/>
      </c>
      <c r="H48" s="78"/>
      <c r="I48" s="1" t="s">
        <v>78</v>
      </c>
      <c r="S48" s="103">
        <v>2011</v>
      </c>
      <c r="T48" s="103">
        <v>9999999</v>
      </c>
    </row>
    <row r="49" spans="2:20" ht="13.5">
      <c r="B49" s="74">
        <f>IF(B15="","",B15)</f>
      </c>
      <c r="C49" s="94">
        <f t="shared" si="4"/>
      </c>
      <c r="D49" s="75">
        <f t="shared" si="5"/>
      </c>
      <c r="E49" s="76">
        <f t="shared" si="6"/>
      </c>
      <c r="F49" s="76">
        <f t="shared" si="7"/>
      </c>
      <c r="G49" s="76">
        <f t="shared" si="8"/>
      </c>
      <c r="H49" s="78"/>
      <c r="I49" s="1" t="s">
        <v>78</v>
      </c>
      <c r="S49" s="103">
        <v>2012</v>
      </c>
      <c r="T49" s="103">
        <v>9999999</v>
      </c>
    </row>
    <row r="50" spans="2:20" ht="5.25" customHeight="1">
      <c r="B50" s="6"/>
      <c r="C50" s="3"/>
      <c r="D50" s="3"/>
      <c r="E50" s="3"/>
      <c r="F50" s="3"/>
      <c r="G50" s="3"/>
      <c r="H50" s="7"/>
      <c r="I50" s="1" t="s">
        <v>78</v>
      </c>
      <c r="S50" s="103">
        <v>2013</v>
      </c>
      <c r="T50" s="103">
        <v>9999999</v>
      </c>
    </row>
    <row r="51" spans="2:20" ht="18" customHeight="1">
      <c r="B51" s="13" t="s">
        <v>87</v>
      </c>
      <c r="C51" s="3"/>
      <c r="D51" s="3"/>
      <c r="E51" s="3"/>
      <c r="F51" s="3"/>
      <c r="G51" s="54" t="s">
        <v>77</v>
      </c>
      <c r="H51" s="7"/>
      <c r="I51" s="1" t="s">
        <v>78</v>
      </c>
      <c r="S51" s="103">
        <v>2014</v>
      </c>
      <c r="T51" s="103">
        <v>9999999</v>
      </c>
    </row>
    <row r="52" spans="2:20" ht="22.5" customHeight="1">
      <c r="B52" s="6"/>
      <c r="C52" s="3"/>
      <c r="D52" s="3"/>
      <c r="E52" s="3"/>
      <c r="F52" s="3"/>
      <c r="G52" s="3"/>
      <c r="H52" s="7"/>
      <c r="I52" s="1" t="s">
        <v>78</v>
      </c>
      <c r="S52" s="103">
        <v>2015</v>
      </c>
      <c r="T52" s="103">
        <v>9999999</v>
      </c>
    </row>
    <row r="53" spans="2:20" ht="22.5" customHeight="1">
      <c r="B53" s="6"/>
      <c r="C53" s="3"/>
      <c r="D53" s="3"/>
      <c r="E53" s="3"/>
      <c r="F53" s="3"/>
      <c r="G53" s="3"/>
      <c r="H53" s="7"/>
      <c r="I53" s="1" t="s">
        <v>78</v>
      </c>
      <c r="S53" s="103">
        <v>2016</v>
      </c>
      <c r="T53" s="103">
        <v>9999999</v>
      </c>
    </row>
    <row r="54" spans="2:20" ht="22.5" customHeight="1">
      <c r="B54" s="6"/>
      <c r="C54" s="3"/>
      <c r="D54" s="3"/>
      <c r="E54" s="3"/>
      <c r="F54" s="3"/>
      <c r="G54" s="3"/>
      <c r="H54" s="7"/>
      <c r="I54" s="1" t="s">
        <v>78</v>
      </c>
      <c r="S54" s="103">
        <v>2017</v>
      </c>
      <c r="T54" s="103">
        <v>9999999</v>
      </c>
    </row>
    <row r="55" spans="2:20" ht="22.5" customHeight="1">
      <c r="B55" s="6"/>
      <c r="C55" s="3"/>
      <c r="D55" s="3"/>
      <c r="E55" s="3"/>
      <c r="F55" s="3"/>
      <c r="G55" s="3"/>
      <c r="H55" s="7"/>
      <c r="I55" s="1" t="s">
        <v>78</v>
      </c>
      <c r="S55" s="103">
        <v>2018</v>
      </c>
      <c r="T55" s="103">
        <v>9999999</v>
      </c>
    </row>
    <row r="56" spans="2:20" ht="22.5" customHeight="1">
      <c r="B56" s="6" t="s">
        <v>93</v>
      </c>
      <c r="C56" s="3"/>
      <c r="D56" s="3"/>
      <c r="E56" s="3"/>
      <c r="F56" s="3"/>
      <c r="G56" s="3"/>
      <c r="H56" s="7"/>
      <c r="I56" s="1" t="s">
        <v>78</v>
      </c>
      <c r="J56" s="81"/>
      <c r="S56" s="103">
        <v>2019</v>
      </c>
      <c r="T56" s="103">
        <v>9999999</v>
      </c>
    </row>
    <row r="57" spans="2:20" ht="22.5" customHeight="1">
      <c r="B57" s="121"/>
      <c r="C57" s="122"/>
      <c r="D57" s="122"/>
      <c r="E57" s="122"/>
      <c r="F57" s="122"/>
      <c r="G57" s="3"/>
      <c r="H57" s="60"/>
      <c r="I57" s="1" t="s">
        <v>78</v>
      </c>
      <c r="J57" s="55"/>
      <c r="S57" s="103">
        <v>2020</v>
      </c>
      <c r="T57" s="108">
        <v>70</v>
      </c>
    </row>
    <row r="58" spans="2:20" ht="22.5" customHeight="1">
      <c r="B58" s="123"/>
      <c r="C58" s="124"/>
      <c r="D58" s="124"/>
      <c r="E58" s="124"/>
      <c r="F58" s="124"/>
      <c r="G58" s="3"/>
      <c r="H58" s="7"/>
      <c r="I58" s="1" t="s">
        <v>78</v>
      </c>
      <c r="S58" s="103">
        <v>2021</v>
      </c>
      <c r="T58" s="108">
        <v>71.42857142857143</v>
      </c>
    </row>
    <row r="59" spans="2:20" ht="22.5" customHeight="1">
      <c r="B59" s="123"/>
      <c r="C59" s="124"/>
      <c r="D59" s="124"/>
      <c r="E59" s="124"/>
      <c r="F59" s="124"/>
      <c r="G59" s="3"/>
      <c r="H59" s="7"/>
      <c r="I59" s="1" t="s">
        <v>78</v>
      </c>
      <c r="S59" s="103">
        <v>2022</v>
      </c>
      <c r="T59" s="108">
        <v>72.72727272727273</v>
      </c>
    </row>
    <row r="60" spans="2:20" ht="22.5" customHeight="1">
      <c r="B60" s="123"/>
      <c r="C60" s="124"/>
      <c r="D60" s="124"/>
      <c r="E60" s="124"/>
      <c r="F60" s="124"/>
      <c r="G60" s="3"/>
      <c r="H60" s="7"/>
      <c r="I60" s="1" t="s">
        <v>78</v>
      </c>
      <c r="S60" s="103">
        <v>2023</v>
      </c>
      <c r="T60" s="108">
        <v>73.91304347826086</v>
      </c>
    </row>
    <row r="61" spans="2:20" ht="22.5" customHeight="1">
      <c r="B61" s="123"/>
      <c r="C61" s="124"/>
      <c r="D61" s="124"/>
      <c r="E61" s="124"/>
      <c r="F61" s="124"/>
      <c r="G61" s="79" t="s">
        <v>79</v>
      </c>
      <c r="H61" s="80"/>
      <c r="I61" s="1" t="s">
        <v>78</v>
      </c>
      <c r="S61" s="103">
        <v>2024</v>
      </c>
      <c r="T61" s="108">
        <v>75</v>
      </c>
    </row>
    <row r="62" spans="2:20" ht="22.5" customHeight="1">
      <c r="B62" s="123"/>
      <c r="C62" s="124"/>
      <c r="D62" s="124"/>
      <c r="E62" s="124"/>
      <c r="F62" s="124"/>
      <c r="G62" s="79"/>
      <c r="H62" s="80"/>
      <c r="I62" s="1" t="s">
        <v>78</v>
      </c>
      <c r="S62" s="103">
        <v>2025</v>
      </c>
      <c r="T62" s="108">
        <v>76</v>
      </c>
    </row>
    <row r="63" spans="2:20" ht="22.5" customHeight="1">
      <c r="B63" s="123"/>
      <c r="C63" s="124"/>
      <c r="D63" s="124"/>
      <c r="E63" s="124"/>
      <c r="F63" s="124"/>
      <c r="G63" s="79"/>
      <c r="H63" s="80"/>
      <c r="I63" s="1" t="s">
        <v>78</v>
      </c>
      <c r="S63" s="103">
        <v>2026</v>
      </c>
      <c r="T63" s="108">
        <v>76.92307692307692</v>
      </c>
    </row>
    <row r="64" spans="2:20" ht="22.5" customHeight="1">
      <c r="B64" s="123"/>
      <c r="C64" s="124"/>
      <c r="D64" s="124"/>
      <c r="E64" s="124"/>
      <c r="F64" s="124"/>
      <c r="G64" s="79"/>
      <c r="H64" s="80"/>
      <c r="I64" s="1" t="s">
        <v>78</v>
      </c>
      <c r="S64" s="103">
        <v>2027</v>
      </c>
      <c r="T64" s="108">
        <v>77.77777777777777</v>
      </c>
    </row>
    <row r="65" spans="2:20" ht="22.5" customHeight="1">
      <c r="B65" s="123"/>
      <c r="C65" s="124"/>
      <c r="D65" s="124"/>
      <c r="E65" s="124"/>
      <c r="F65" s="124"/>
      <c r="G65" s="79"/>
      <c r="H65" s="80"/>
      <c r="I65" s="1" t="s">
        <v>78</v>
      </c>
      <c r="S65" s="103">
        <v>2028</v>
      </c>
      <c r="T65" s="108">
        <v>78.57142857142857</v>
      </c>
    </row>
    <row r="66" spans="2:20" ht="22.5" customHeight="1">
      <c r="B66" s="123"/>
      <c r="C66" s="124"/>
      <c r="D66" s="124"/>
      <c r="E66" s="124"/>
      <c r="F66" s="124"/>
      <c r="G66" s="79"/>
      <c r="H66" s="80"/>
      <c r="I66" s="1" t="s">
        <v>78</v>
      </c>
      <c r="S66" s="103">
        <v>2029</v>
      </c>
      <c r="T66" s="108">
        <v>79.3103448275862</v>
      </c>
    </row>
    <row r="67" spans="2:20" ht="22.5" customHeight="1">
      <c r="B67" s="123"/>
      <c r="C67" s="124"/>
      <c r="D67" s="124"/>
      <c r="E67" s="124"/>
      <c r="F67" s="124"/>
      <c r="G67" s="79"/>
      <c r="H67" s="80"/>
      <c r="I67" s="1" t="s">
        <v>78</v>
      </c>
      <c r="S67" s="103">
        <v>2030</v>
      </c>
      <c r="T67" s="108">
        <v>80</v>
      </c>
    </row>
    <row r="68" spans="2:20" ht="6.75" customHeight="1" thickBot="1">
      <c r="B68" s="8"/>
      <c r="C68" s="9"/>
      <c r="D68" s="9"/>
      <c r="E68" s="9"/>
      <c r="F68" s="9"/>
      <c r="G68" s="9"/>
      <c r="H68" s="10"/>
      <c r="I68" s="1" t="s">
        <v>78</v>
      </c>
      <c r="S68" s="103">
        <v>2031</v>
      </c>
      <c r="T68" s="108">
        <v>80.64516129032258</v>
      </c>
    </row>
    <row r="69" spans="19:20" ht="13.5">
      <c r="S69" s="103">
        <v>2032</v>
      </c>
      <c r="T69" s="108">
        <v>81.25</v>
      </c>
    </row>
    <row r="70" spans="19:20" ht="13.5">
      <c r="S70" s="103">
        <v>2033</v>
      </c>
      <c r="T70" s="108">
        <v>81.81818181818181</v>
      </c>
    </row>
    <row r="71" spans="19:20" ht="13.5">
      <c r="S71" s="103">
        <v>2034</v>
      </c>
      <c r="T71" s="108">
        <v>82.3529411764706</v>
      </c>
    </row>
    <row r="72" spans="19:20" ht="13.5">
      <c r="S72" s="103">
        <v>2035</v>
      </c>
      <c r="T72" s="108">
        <v>82.85714285714286</v>
      </c>
    </row>
    <row r="73" spans="19:20" ht="13.5">
      <c r="S73" s="103">
        <v>2036</v>
      </c>
      <c r="T73" s="108">
        <v>83.33333333333333</v>
      </c>
    </row>
    <row r="74" spans="19:20" ht="13.5">
      <c r="S74" s="103">
        <v>2037</v>
      </c>
      <c r="T74" s="108">
        <v>83.78378378378378</v>
      </c>
    </row>
    <row r="75" spans="19:20" ht="13.5">
      <c r="S75" s="103">
        <v>2038</v>
      </c>
      <c r="T75" s="108">
        <v>84.21052631578948</v>
      </c>
    </row>
    <row r="76" spans="19:20" ht="13.5">
      <c r="S76" s="103">
        <v>2039</v>
      </c>
      <c r="T76" s="108">
        <v>84.61538461538463</v>
      </c>
    </row>
    <row r="77" spans="19:20" ht="13.5">
      <c r="S77" s="103">
        <v>2040</v>
      </c>
      <c r="T77" s="108">
        <v>85</v>
      </c>
    </row>
    <row r="78" spans="19:20" ht="13.5">
      <c r="S78" s="103">
        <v>2041</v>
      </c>
      <c r="T78" s="103">
        <v>9999999</v>
      </c>
    </row>
    <row r="79" spans="19:20" ht="13.5">
      <c r="S79" s="103">
        <v>3010</v>
      </c>
      <c r="T79" s="103">
        <v>9999999</v>
      </c>
    </row>
    <row r="80" spans="19:20" ht="13.5">
      <c r="S80" s="103">
        <v>3011</v>
      </c>
      <c r="T80" s="103">
        <v>9999999</v>
      </c>
    </row>
    <row r="81" spans="19:20" ht="13.5">
      <c r="S81" s="103">
        <v>3012</v>
      </c>
      <c r="T81" s="103">
        <v>9999999</v>
      </c>
    </row>
    <row r="82" spans="19:20" ht="13.5">
      <c r="S82" s="103">
        <v>3013</v>
      </c>
      <c r="T82" s="103">
        <v>9999999</v>
      </c>
    </row>
    <row r="83" spans="19:20" ht="13.5">
      <c r="S83" s="103">
        <v>3014</v>
      </c>
      <c r="T83" s="103">
        <v>9999999</v>
      </c>
    </row>
    <row r="84" spans="19:20" ht="13.5">
      <c r="S84" s="103">
        <v>3015</v>
      </c>
      <c r="T84" s="103">
        <v>9999999</v>
      </c>
    </row>
    <row r="85" spans="19:20" ht="13.5">
      <c r="S85" s="103">
        <v>3016</v>
      </c>
      <c r="T85" s="103">
        <v>9999999</v>
      </c>
    </row>
    <row r="86" spans="19:20" ht="13.5">
      <c r="S86" s="103">
        <v>3017</v>
      </c>
      <c r="T86" s="103">
        <v>9999999</v>
      </c>
    </row>
    <row r="87" spans="19:20" ht="13.5">
      <c r="S87" s="103">
        <v>3018</v>
      </c>
      <c r="T87" s="103">
        <v>9999999</v>
      </c>
    </row>
    <row r="88" spans="19:20" ht="13.5">
      <c r="S88" s="103">
        <v>3019</v>
      </c>
      <c r="T88" s="103">
        <v>9999999</v>
      </c>
    </row>
    <row r="89" spans="19:20" ht="13.5">
      <c r="S89" s="103">
        <v>3020</v>
      </c>
      <c r="T89" s="103">
        <v>9999999</v>
      </c>
    </row>
    <row r="90" spans="19:20" ht="13.5">
      <c r="S90" s="103">
        <v>3021</v>
      </c>
      <c r="T90" s="103">
        <v>9999999</v>
      </c>
    </row>
    <row r="91" spans="19:20" ht="13.5">
      <c r="S91" s="103">
        <v>3022</v>
      </c>
      <c r="T91" s="103">
        <v>9999999</v>
      </c>
    </row>
    <row r="92" spans="19:20" ht="13.5">
      <c r="S92" s="103">
        <v>3023</v>
      </c>
      <c r="T92" s="103">
        <v>9999999</v>
      </c>
    </row>
    <row r="93" spans="19:20" ht="13.5">
      <c r="S93" s="103">
        <v>3024</v>
      </c>
      <c r="T93" s="103">
        <v>9999999</v>
      </c>
    </row>
    <row r="94" spans="19:20" ht="13.5">
      <c r="S94" s="103">
        <v>3025</v>
      </c>
      <c r="T94" s="103">
        <v>9999999</v>
      </c>
    </row>
    <row r="95" spans="19:20" ht="13.5">
      <c r="S95" s="103">
        <v>3026</v>
      </c>
      <c r="T95" s="103">
        <v>9999999</v>
      </c>
    </row>
    <row r="96" spans="19:20" ht="13.5">
      <c r="S96" s="103">
        <v>3027</v>
      </c>
      <c r="T96" s="103">
        <v>9999999</v>
      </c>
    </row>
    <row r="97" spans="19:20" ht="13.5">
      <c r="S97" s="103">
        <v>3028</v>
      </c>
      <c r="T97" s="103">
        <v>9999999</v>
      </c>
    </row>
    <row r="98" spans="19:20" ht="13.5">
      <c r="S98" s="103">
        <v>3029</v>
      </c>
      <c r="T98" s="103">
        <v>9999999</v>
      </c>
    </row>
    <row r="99" spans="19:20" ht="13.5">
      <c r="S99" s="103">
        <v>3030</v>
      </c>
      <c r="T99" s="108">
        <v>52.333333333333336</v>
      </c>
    </row>
    <row r="100" spans="19:20" ht="13.5">
      <c r="S100" s="103">
        <v>3031</v>
      </c>
      <c r="T100" s="108">
        <v>53.87096774193548</v>
      </c>
    </row>
    <row r="101" spans="19:20" ht="13.5">
      <c r="S101" s="103">
        <v>3032</v>
      </c>
      <c r="T101" s="108">
        <v>55.3125</v>
      </c>
    </row>
    <row r="102" spans="19:20" ht="13.5">
      <c r="S102" s="103">
        <v>3033</v>
      </c>
      <c r="T102" s="108">
        <v>56.666666666666664</v>
      </c>
    </row>
    <row r="103" spans="19:20" ht="13.5">
      <c r="S103" s="103">
        <v>3034</v>
      </c>
      <c r="T103" s="108">
        <v>57.94117647058824</v>
      </c>
    </row>
    <row r="104" spans="19:20" ht="13.5">
      <c r="S104" s="103">
        <v>3035</v>
      </c>
      <c r="T104" s="108">
        <v>59.14285714285714</v>
      </c>
    </row>
    <row r="105" spans="19:20" ht="13.5">
      <c r="S105" s="103">
        <v>3036</v>
      </c>
      <c r="T105" s="108">
        <v>60.27777777777777</v>
      </c>
    </row>
    <row r="106" spans="19:20" ht="13.5">
      <c r="S106" s="103">
        <v>3037</v>
      </c>
      <c r="T106" s="108">
        <v>61.35135135135135</v>
      </c>
    </row>
    <row r="107" spans="19:20" ht="13.5">
      <c r="S107" s="103">
        <v>3038</v>
      </c>
      <c r="T107" s="108">
        <v>62.36842105263158</v>
      </c>
    </row>
    <row r="108" spans="19:20" ht="13.5">
      <c r="S108" s="103">
        <v>3039</v>
      </c>
      <c r="T108" s="108">
        <v>63.333333333333336</v>
      </c>
    </row>
    <row r="109" spans="19:20" ht="13.5">
      <c r="S109" s="103">
        <v>3040</v>
      </c>
      <c r="T109" s="108">
        <v>64.25</v>
      </c>
    </row>
    <row r="110" spans="19:20" ht="13.5">
      <c r="S110" s="103">
        <v>3041</v>
      </c>
      <c r="T110" s="108">
        <v>65.1219512195122</v>
      </c>
    </row>
    <row r="111" spans="19:20" ht="13.5">
      <c r="S111" s="103">
        <v>3042</v>
      </c>
      <c r="T111" s="108">
        <v>65.95238095238095</v>
      </c>
    </row>
    <row r="112" spans="19:20" ht="13.5">
      <c r="S112" s="103">
        <v>3043</v>
      </c>
      <c r="T112" s="108">
        <v>66.74418604651163</v>
      </c>
    </row>
    <row r="113" spans="19:20" ht="13.5">
      <c r="S113" s="103">
        <v>3044</v>
      </c>
      <c r="T113" s="108">
        <v>67.5</v>
      </c>
    </row>
    <row r="114" spans="19:20" ht="13.5">
      <c r="S114" s="103">
        <v>3045</v>
      </c>
      <c r="T114" s="108">
        <v>68.2222222222222</v>
      </c>
    </row>
    <row r="115" spans="19:20" ht="13.5">
      <c r="S115" s="103">
        <v>3046</v>
      </c>
      <c r="T115" s="108">
        <v>68.91304347826086</v>
      </c>
    </row>
    <row r="116" spans="19:20" ht="13.5">
      <c r="S116" s="103">
        <v>3047</v>
      </c>
      <c r="T116" s="108">
        <v>69.57446808510639</v>
      </c>
    </row>
    <row r="117" spans="19:20" ht="13.5">
      <c r="S117" s="103">
        <v>3048</v>
      </c>
      <c r="T117" s="108">
        <v>70.20833333333334</v>
      </c>
    </row>
    <row r="118" spans="19:20" ht="13.5">
      <c r="S118" s="103">
        <v>3049</v>
      </c>
      <c r="T118" s="108">
        <v>70.81632653061226</v>
      </c>
    </row>
    <row r="119" spans="19:20" ht="13.5">
      <c r="S119" s="103">
        <v>3050</v>
      </c>
      <c r="T119" s="108">
        <v>71.4</v>
      </c>
    </row>
    <row r="120" spans="19:20" ht="13.5">
      <c r="S120" s="103">
        <v>3051</v>
      </c>
      <c r="T120" s="108">
        <v>71.9607843137255</v>
      </c>
    </row>
    <row r="121" spans="19:20" ht="13.5">
      <c r="S121" s="103">
        <v>3052</v>
      </c>
      <c r="T121" s="108">
        <v>72.50000000000001</v>
      </c>
    </row>
    <row r="122" spans="19:20" ht="13.5">
      <c r="S122" s="103">
        <v>3053</v>
      </c>
      <c r="T122" s="108">
        <v>73.01886792452831</v>
      </c>
    </row>
    <row r="123" spans="19:20" ht="13.5">
      <c r="S123" s="103">
        <v>3054</v>
      </c>
      <c r="T123" s="108">
        <v>73.51851851851852</v>
      </c>
    </row>
    <row r="124" spans="19:20" ht="13.5">
      <c r="S124" s="103">
        <v>3055</v>
      </c>
      <c r="T124" s="108">
        <v>74</v>
      </c>
    </row>
    <row r="125" spans="19:20" ht="13.5">
      <c r="S125" s="103">
        <v>3056</v>
      </c>
      <c r="T125" s="108">
        <v>74.46428571428572</v>
      </c>
    </row>
    <row r="126" spans="19:20" ht="13.5">
      <c r="S126" s="103">
        <v>3057</v>
      </c>
      <c r="T126" s="108">
        <v>74.91228070175438</v>
      </c>
    </row>
    <row r="127" spans="19:20" ht="13.5">
      <c r="S127" s="103">
        <v>3058</v>
      </c>
      <c r="T127" s="108">
        <v>75.34482758620689</v>
      </c>
    </row>
    <row r="128" spans="19:20" ht="13.5">
      <c r="S128" s="103">
        <v>3059</v>
      </c>
      <c r="T128" s="108">
        <v>75.76271186440678</v>
      </c>
    </row>
    <row r="129" spans="19:20" ht="13.5">
      <c r="S129" s="103">
        <v>3060</v>
      </c>
      <c r="T129" s="108">
        <v>76.16666666666667</v>
      </c>
    </row>
    <row r="130" spans="19:20" ht="13.5">
      <c r="S130" s="103">
        <v>3061</v>
      </c>
      <c r="T130" s="108">
        <v>76.55737704918033</v>
      </c>
    </row>
    <row r="131" spans="19:20" ht="13.5">
      <c r="S131" s="103">
        <v>3062</v>
      </c>
      <c r="T131" s="108">
        <v>76.93548387096774</v>
      </c>
    </row>
    <row r="132" spans="19:20" ht="13.5">
      <c r="S132" s="103">
        <v>3063</v>
      </c>
      <c r="T132" s="108">
        <v>77.3015873015873</v>
      </c>
    </row>
    <row r="133" spans="19:20" ht="13.5">
      <c r="S133" s="103">
        <v>3064</v>
      </c>
      <c r="T133" s="108">
        <v>77.65625</v>
      </c>
    </row>
    <row r="134" spans="19:20" ht="13.5">
      <c r="S134" s="103">
        <v>3065</v>
      </c>
      <c r="T134" s="108">
        <v>78.00000000000001</v>
      </c>
    </row>
    <row r="135" spans="19:20" ht="13.5">
      <c r="S135" s="103">
        <v>3066</v>
      </c>
      <c r="T135" s="108">
        <v>78.33333333333334</v>
      </c>
    </row>
    <row r="136" spans="19:20" ht="13.5">
      <c r="S136" s="103">
        <v>3067</v>
      </c>
      <c r="T136" s="108">
        <v>78.65671641791046</v>
      </c>
    </row>
    <row r="137" spans="19:20" ht="13.5">
      <c r="S137" s="103">
        <v>3068</v>
      </c>
      <c r="T137" s="108">
        <v>78.97058823529413</v>
      </c>
    </row>
    <row r="138" spans="19:20" ht="13.5">
      <c r="S138" s="103">
        <v>3069</v>
      </c>
      <c r="T138" s="108">
        <v>79.27536231884058</v>
      </c>
    </row>
    <row r="139" spans="19:20" ht="13.5">
      <c r="S139" s="103">
        <v>3070</v>
      </c>
      <c r="T139" s="108">
        <v>79.57142857142858</v>
      </c>
    </row>
    <row r="140" spans="19:20" ht="13.5">
      <c r="S140" s="103">
        <v>3071</v>
      </c>
      <c r="T140" s="103">
        <v>9999999</v>
      </c>
    </row>
    <row r="141" spans="19:20" ht="13.5">
      <c r="S141" s="103">
        <v>4010</v>
      </c>
      <c r="T141" s="103">
        <v>9999999</v>
      </c>
    </row>
    <row r="142" spans="19:20" ht="13.5">
      <c r="S142" s="103">
        <v>4011</v>
      </c>
      <c r="T142" s="103">
        <v>9999999</v>
      </c>
    </row>
    <row r="143" spans="19:20" ht="13.5">
      <c r="S143" s="103">
        <v>4012</v>
      </c>
      <c r="T143" s="103">
        <v>9999999</v>
      </c>
    </row>
    <row r="144" spans="19:20" ht="13.5">
      <c r="S144" s="103">
        <v>4013</v>
      </c>
      <c r="T144" s="103">
        <v>9999999</v>
      </c>
    </row>
    <row r="145" spans="19:20" ht="13.5">
      <c r="S145" s="103">
        <v>4014</v>
      </c>
      <c r="T145" s="103">
        <v>9999999</v>
      </c>
    </row>
    <row r="146" spans="19:20" ht="13.5">
      <c r="S146" s="103">
        <v>4015</v>
      </c>
      <c r="T146" s="103">
        <v>9999999</v>
      </c>
    </row>
    <row r="147" spans="19:20" ht="13.5">
      <c r="S147" s="103">
        <v>4016</v>
      </c>
      <c r="T147" s="103">
        <v>9999999</v>
      </c>
    </row>
    <row r="148" spans="19:20" ht="13.5">
      <c r="S148" s="103">
        <v>4017</v>
      </c>
      <c r="T148" s="103">
        <v>9999999</v>
      </c>
    </row>
    <row r="149" spans="19:20" ht="13.5">
      <c r="S149" s="103">
        <v>4018</v>
      </c>
      <c r="T149" s="103">
        <v>9999999</v>
      </c>
    </row>
    <row r="150" spans="19:20" ht="13.5">
      <c r="S150" s="103">
        <v>4019</v>
      </c>
      <c r="T150" s="103">
        <v>9999999</v>
      </c>
    </row>
    <row r="151" spans="19:20" ht="13.5">
      <c r="S151" s="103">
        <v>4020</v>
      </c>
      <c r="T151" s="103">
        <v>9999999</v>
      </c>
    </row>
    <row r="152" spans="19:20" ht="13.5">
      <c r="S152" s="103">
        <v>4021</v>
      </c>
      <c r="T152" s="103">
        <v>9999999</v>
      </c>
    </row>
    <row r="153" spans="19:20" ht="13.5">
      <c r="S153" s="103">
        <v>4022</v>
      </c>
      <c r="T153" s="103">
        <v>9999999</v>
      </c>
    </row>
    <row r="154" spans="19:20" ht="13.5">
      <c r="S154" s="103">
        <v>4023</v>
      </c>
      <c r="T154" s="103">
        <v>9999999</v>
      </c>
    </row>
    <row r="155" spans="19:20" ht="13.5">
      <c r="S155" s="103">
        <v>4024</v>
      </c>
      <c r="T155" s="103">
        <v>9999999</v>
      </c>
    </row>
    <row r="156" spans="19:20" ht="13.5">
      <c r="S156" s="103">
        <v>4025</v>
      </c>
      <c r="T156" s="103">
        <v>9999999</v>
      </c>
    </row>
    <row r="157" spans="19:20" ht="13.5">
      <c r="S157" s="103">
        <v>4026</v>
      </c>
      <c r="T157" s="103">
        <v>9999999</v>
      </c>
    </row>
    <row r="158" spans="19:20" ht="13.5">
      <c r="S158" s="103">
        <v>4027</v>
      </c>
      <c r="T158" s="103">
        <v>9999999</v>
      </c>
    </row>
    <row r="159" spans="19:20" ht="13.5">
      <c r="S159" s="103">
        <v>4028</v>
      </c>
      <c r="T159" s="103">
        <v>9999999</v>
      </c>
    </row>
    <row r="160" spans="19:20" ht="13.5">
      <c r="S160" s="103">
        <v>4029</v>
      </c>
      <c r="T160" s="103">
        <v>9999999</v>
      </c>
    </row>
    <row r="161" spans="19:20" ht="13.5">
      <c r="S161" s="103">
        <v>4030</v>
      </c>
      <c r="T161" s="103">
        <v>9999999</v>
      </c>
    </row>
    <row r="162" spans="19:20" ht="13.5">
      <c r="S162" s="103">
        <v>4031</v>
      </c>
      <c r="T162" s="103">
        <v>9999999</v>
      </c>
    </row>
    <row r="163" spans="19:20" ht="13.5">
      <c r="S163" s="103">
        <v>4032</v>
      </c>
      <c r="T163" s="103">
        <v>9999999</v>
      </c>
    </row>
    <row r="164" spans="19:20" ht="13.5">
      <c r="S164" s="103">
        <v>4033</v>
      </c>
      <c r="T164" s="103">
        <v>9999999</v>
      </c>
    </row>
    <row r="165" spans="19:20" ht="13.5">
      <c r="S165" s="103">
        <v>4034</v>
      </c>
      <c r="T165" s="103">
        <v>9999999</v>
      </c>
    </row>
    <row r="166" spans="19:20" ht="13.5">
      <c r="S166" s="103">
        <v>4035</v>
      </c>
      <c r="T166" s="103">
        <v>9999999</v>
      </c>
    </row>
    <row r="167" spans="19:20" ht="13.5">
      <c r="S167" s="103">
        <v>4036</v>
      </c>
      <c r="T167" s="103">
        <v>9999999</v>
      </c>
    </row>
    <row r="168" spans="19:20" ht="13.5">
      <c r="S168" s="103">
        <v>4037</v>
      </c>
      <c r="T168" s="103">
        <v>9999999</v>
      </c>
    </row>
    <row r="169" spans="19:20" ht="13.5">
      <c r="S169" s="103">
        <v>4038</v>
      </c>
      <c r="T169" s="103">
        <v>9999999</v>
      </c>
    </row>
    <row r="170" spans="19:20" ht="13.5">
      <c r="S170" s="103">
        <v>4039</v>
      </c>
      <c r="T170" s="103">
        <v>9999999</v>
      </c>
    </row>
    <row r="171" spans="19:20" ht="13.5">
      <c r="S171" s="103">
        <v>4040</v>
      </c>
      <c r="T171" s="108">
        <v>45</v>
      </c>
    </row>
    <row r="172" spans="19:20" ht="13.5">
      <c r="S172" s="103">
        <v>4041</v>
      </c>
      <c r="T172" s="108">
        <v>46.34146341463415</v>
      </c>
    </row>
    <row r="173" spans="19:20" ht="13.5">
      <c r="S173" s="103">
        <v>4042</v>
      </c>
      <c r="T173" s="108">
        <v>47.61904761904762</v>
      </c>
    </row>
    <row r="174" spans="19:20" ht="13.5">
      <c r="S174" s="103">
        <v>4043</v>
      </c>
      <c r="T174" s="108">
        <v>48.83720930232558</v>
      </c>
    </row>
    <row r="175" spans="19:20" ht="13.5">
      <c r="S175" s="103">
        <v>4044</v>
      </c>
      <c r="T175" s="108">
        <v>50.00000000000001</v>
      </c>
    </row>
    <row r="176" spans="19:20" ht="13.5">
      <c r="S176" s="103">
        <v>4045</v>
      </c>
      <c r="T176" s="108">
        <v>51.111111111111114</v>
      </c>
    </row>
    <row r="177" spans="19:20" ht="13.5">
      <c r="S177" s="103">
        <v>4046</v>
      </c>
      <c r="T177" s="108">
        <v>52.17391304347826</v>
      </c>
    </row>
    <row r="178" spans="19:20" ht="13.5">
      <c r="S178" s="103">
        <v>4047</v>
      </c>
      <c r="T178" s="108">
        <v>53.191489361702125</v>
      </c>
    </row>
    <row r="179" spans="19:20" ht="13.5">
      <c r="S179" s="103">
        <v>4048</v>
      </c>
      <c r="T179" s="108">
        <v>54.16666666666667</v>
      </c>
    </row>
    <row r="180" spans="19:20" ht="13.5">
      <c r="S180" s="103">
        <v>4049</v>
      </c>
      <c r="T180" s="108">
        <v>55.10204081632653</v>
      </c>
    </row>
    <row r="181" spans="19:20" ht="13.5">
      <c r="S181" s="103">
        <v>4050</v>
      </c>
      <c r="T181" s="108">
        <v>56</v>
      </c>
    </row>
    <row r="182" spans="19:20" ht="13.5">
      <c r="S182" s="103">
        <v>4051</v>
      </c>
      <c r="T182" s="108">
        <v>56.86274509803921</v>
      </c>
    </row>
    <row r="183" spans="19:20" ht="13.5">
      <c r="S183" s="103">
        <v>4052</v>
      </c>
      <c r="T183" s="108">
        <v>57.69230769230769</v>
      </c>
    </row>
    <row r="184" spans="19:20" ht="13.5">
      <c r="S184" s="103">
        <v>4053</v>
      </c>
      <c r="T184" s="108">
        <v>58.49056603773585</v>
      </c>
    </row>
    <row r="185" spans="19:20" ht="13.5">
      <c r="S185" s="103">
        <v>4054</v>
      </c>
      <c r="T185" s="108">
        <v>59.25925925925926</v>
      </c>
    </row>
    <row r="186" spans="19:20" ht="13.5">
      <c r="S186" s="103">
        <v>4055</v>
      </c>
      <c r="T186" s="108">
        <v>60</v>
      </c>
    </row>
    <row r="187" spans="19:20" ht="13.5">
      <c r="S187" s="103">
        <v>4056</v>
      </c>
      <c r="T187" s="108">
        <v>60.714285714285715</v>
      </c>
    </row>
    <row r="188" spans="19:20" ht="13.5">
      <c r="S188" s="103">
        <v>4057</v>
      </c>
      <c r="T188" s="108">
        <v>61.40350877192982</v>
      </c>
    </row>
    <row r="189" spans="19:20" ht="13.5">
      <c r="S189" s="103">
        <v>4058</v>
      </c>
      <c r="T189" s="108">
        <v>62.068965517241374</v>
      </c>
    </row>
    <row r="190" spans="19:20" ht="13.5">
      <c r="S190" s="103">
        <v>4059</v>
      </c>
      <c r="T190" s="108">
        <v>62.71186440677966</v>
      </c>
    </row>
    <row r="191" spans="19:20" ht="13.5">
      <c r="S191" s="103">
        <v>4060</v>
      </c>
      <c r="T191" s="108">
        <v>63.333333333333336</v>
      </c>
    </row>
    <row r="192" spans="19:20" ht="13.5">
      <c r="S192" s="103">
        <v>4061</v>
      </c>
      <c r="T192" s="108">
        <v>63.9344262295082</v>
      </c>
    </row>
    <row r="193" spans="19:20" ht="13.5">
      <c r="S193" s="103">
        <v>4062</v>
      </c>
      <c r="T193" s="108">
        <v>64.51612903225806</v>
      </c>
    </row>
    <row r="194" spans="19:20" ht="13.5">
      <c r="S194" s="103">
        <v>4063</v>
      </c>
      <c r="T194" s="108">
        <v>65.07936507936508</v>
      </c>
    </row>
    <row r="195" spans="19:20" ht="13.5">
      <c r="S195" s="103">
        <v>4064</v>
      </c>
      <c r="T195" s="108">
        <v>65.625</v>
      </c>
    </row>
    <row r="196" spans="19:20" ht="13.5">
      <c r="S196" s="103">
        <v>4065</v>
      </c>
      <c r="T196" s="108">
        <v>66.15384615384616</v>
      </c>
    </row>
    <row r="197" spans="19:20" ht="13.5">
      <c r="S197" s="103">
        <v>4066</v>
      </c>
      <c r="T197" s="108">
        <v>66.66666666666667</v>
      </c>
    </row>
    <row r="198" spans="19:20" ht="13.5">
      <c r="S198" s="103">
        <v>4067</v>
      </c>
      <c r="T198" s="108">
        <v>67.16417910447761</v>
      </c>
    </row>
    <row r="199" spans="19:20" ht="13.5">
      <c r="S199" s="103">
        <v>4068</v>
      </c>
      <c r="T199" s="108">
        <v>67.64705882352942</v>
      </c>
    </row>
    <row r="200" spans="19:20" ht="13.5">
      <c r="S200" s="103">
        <v>4069</v>
      </c>
      <c r="T200" s="108">
        <v>68.1159420289855</v>
      </c>
    </row>
    <row r="201" spans="19:20" ht="13.5">
      <c r="S201" s="103">
        <v>4070</v>
      </c>
      <c r="T201" s="108">
        <v>68.57142857142857</v>
      </c>
    </row>
    <row r="202" spans="19:20" ht="13.5">
      <c r="S202" s="103">
        <v>4071</v>
      </c>
      <c r="T202" s="108">
        <v>69.01408450704224</v>
      </c>
    </row>
    <row r="203" spans="19:20" ht="13.5">
      <c r="S203" s="103">
        <v>4072</v>
      </c>
      <c r="T203" s="108">
        <v>69.44444444444444</v>
      </c>
    </row>
    <row r="204" spans="19:20" ht="13.5">
      <c r="S204" s="103">
        <v>4073</v>
      </c>
      <c r="T204" s="108">
        <v>69.86301369863013</v>
      </c>
    </row>
    <row r="205" spans="19:20" ht="13.5">
      <c r="S205" s="103">
        <v>4074</v>
      </c>
      <c r="T205" s="108">
        <v>70.27027027027027</v>
      </c>
    </row>
    <row r="206" spans="19:20" ht="13.5">
      <c r="S206" s="103">
        <v>4075</v>
      </c>
      <c r="T206" s="108">
        <v>70.66666666666666</v>
      </c>
    </row>
    <row r="207" spans="19:20" ht="13.5">
      <c r="S207" s="103">
        <v>4076</v>
      </c>
      <c r="T207" s="108">
        <v>71.05263157894737</v>
      </c>
    </row>
    <row r="208" spans="19:20" ht="13.5">
      <c r="S208" s="103">
        <v>4077</v>
      </c>
      <c r="T208" s="108">
        <v>71.42857142857143</v>
      </c>
    </row>
    <row r="209" spans="19:20" ht="13.5">
      <c r="S209" s="103">
        <v>4078</v>
      </c>
      <c r="T209" s="108">
        <v>71.7948717948718</v>
      </c>
    </row>
    <row r="210" spans="19:20" ht="13.5">
      <c r="S210" s="103">
        <v>4079</v>
      </c>
      <c r="T210" s="108">
        <v>72.15189873417722</v>
      </c>
    </row>
    <row r="211" spans="19:20" ht="13.5">
      <c r="S211" s="103">
        <v>4080</v>
      </c>
      <c r="T211" s="108">
        <v>72.5</v>
      </c>
    </row>
    <row r="212" spans="19:20" ht="13.5">
      <c r="S212" s="103">
        <v>4081</v>
      </c>
      <c r="T212" s="108">
        <v>72.8395061728395</v>
      </c>
    </row>
    <row r="213" spans="19:20" ht="13.5">
      <c r="S213" s="103">
        <v>4082</v>
      </c>
      <c r="T213" s="108">
        <v>73.17073170731707</v>
      </c>
    </row>
    <row r="214" spans="19:20" ht="13.5">
      <c r="S214" s="103">
        <v>4083</v>
      </c>
      <c r="T214" s="108">
        <v>73.49397590361447</v>
      </c>
    </row>
    <row r="215" spans="19:20" ht="13.5">
      <c r="S215" s="103">
        <v>4084</v>
      </c>
      <c r="T215" s="108">
        <v>73.80952380952381</v>
      </c>
    </row>
    <row r="216" spans="19:20" ht="13.5">
      <c r="S216" s="103">
        <v>4085</v>
      </c>
      <c r="T216" s="108">
        <v>74.11764705882354</v>
      </c>
    </row>
    <row r="217" spans="19:20" ht="13.5">
      <c r="S217" s="103">
        <v>4086</v>
      </c>
      <c r="T217" s="108">
        <v>74.4186046511628</v>
      </c>
    </row>
    <row r="218" spans="19:20" ht="13.5">
      <c r="S218" s="103">
        <v>4087</v>
      </c>
      <c r="T218" s="108">
        <v>74.71264367816092</v>
      </c>
    </row>
    <row r="219" spans="19:20" ht="13.5">
      <c r="S219" s="103">
        <v>4088</v>
      </c>
      <c r="T219" s="108">
        <v>75</v>
      </c>
    </row>
    <row r="220" spans="19:20" ht="13.5">
      <c r="S220" s="103">
        <v>4089</v>
      </c>
      <c r="T220" s="108">
        <v>75.2808988764045</v>
      </c>
    </row>
    <row r="221" spans="19:20" ht="13.5">
      <c r="S221" s="103">
        <v>4090</v>
      </c>
      <c r="T221" s="108">
        <v>75.55555555555556</v>
      </c>
    </row>
    <row r="222" spans="19:20" ht="13.5">
      <c r="S222" s="103">
        <v>4091</v>
      </c>
      <c r="T222" s="108">
        <v>75.82417582417582</v>
      </c>
    </row>
    <row r="223" spans="19:20" ht="13.5">
      <c r="S223" s="103">
        <v>4092</v>
      </c>
      <c r="T223" s="108">
        <v>76.08695652173913</v>
      </c>
    </row>
    <row r="224" spans="19:20" ht="13.5">
      <c r="S224" s="103">
        <v>4093</v>
      </c>
      <c r="T224" s="108">
        <v>76.34408602150538</v>
      </c>
    </row>
    <row r="225" spans="19:20" ht="13.5">
      <c r="S225" s="103">
        <v>4094</v>
      </c>
      <c r="T225" s="108">
        <v>76.59574468085106</v>
      </c>
    </row>
    <row r="226" spans="19:20" ht="13.5">
      <c r="S226" s="103">
        <v>4095</v>
      </c>
      <c r="T226" s="108">
        <v>76.84210526315789</v>
      </c>
    </row>
    <row r="227" spans="19:20" ht="13.5">
      <c r="S227" s="103">
        <v>4096</v>
      </c>
      <c r="T227" s="108">
        <v>77.08333333333334</v>
      </c>
    </row>
    <row r="228" spans="19:20" ht="13.5">
      <c r="S228" s="103">
        <v>4097</v>
      </c>
      <c r="T228" s="108">
        <v>77.31958762886597</v>
      </c>
    </row>
    <row r="229" spans="19:20" ht="13.5">
      <c r="S229" s="103">
        <v>4098</v>
      </c>
      <c r="T229" s="108">
        <v>77.55102040816327</v>
      </c>
    </row>
    <row r="230" spans="19:20" ht="13.5">
      <c r="S230" s="103">
        <v>4099</v>
      </c>
      <c r="T230" s="108">
        <v>77.77777777777779</v>
      </c>
    </row>
    <row r="231" spans="19:20" ht="13.5">
      <c r="S231" s="103">
        <v>4100</v>
      </c>
      <c r="T231" s="108">
        <v>78</v>
      </c>
    </row>
    <row r="232" spans="19:20" ht="13.5">
      <c r="S232" s="103">
        <v>4101</v>
      </c>
      <c r="T232" s="108">
        <v>78.21782178217822</v>
      </c>
    </row>
    <row r="233" spans="19:20" ht="13.5">
      <c r="S233" s="103">
        <v>4102</v>
      </c>
      <c r="T233" s="108">
        <v>78.4313725490196</v>
      </c>
    </row>
    <row r="234" spans="19:20" ht="13.5">
      <c r="S234" s="103">
        <v>4103</v>
      </c>
      <c r="T234" s="108">
        <v>78.64077669902913</v>
      </c>
    </row>
    <row r="235" spans="19:20" ht="13.5">
      <c r="S235" s="103">
        <v>4104</v>
      </c>
      <c r="T235" s="108">
        <v>78.84615384615385</v>
      </c>
    </row>
    <row r="236" spans="19:20" ht="13.5">
      <c r="S236" s="103">
        <v>4105</v>
      </c>
      <c r="T236" s="108">
        <v>79.04761904761904</v>
      </c>
    </row>
    <row r="237" spans="19:20" ht="13.5">
      <c r="S237" s="103">
        <v>4106</v>
      </c>
      <c r="T237" s="108">
        <v>79.24528301886792</v>
      </c>
    </row>
    <row r="238" spans="19:20" ht="13.5">
      <c r="S238" s="103">
        <v>4107</v>
      </c>
      <c r="T238" s="108">
        <v>79.4392523364486</v>
      </c>
    </row>
    <row r="239" spans="19:20" ht="13.5">
      <c r="S239" s="103">
        <v>4108</v>
      </c>
      <c r="T239" s="108">
        <v>79.62962962962963</v>
      </c>
    </row>
    <row r="240" spans="19:20" ht="13.5">
      <c r="S240" s="103">
        <v>4109</v>
      </c>
      <c r="T240" s="108">
        <v>79.81651376146789</v>
      </c>
    </row>
    <row r="241" spans="19:20" ht="13.5">
      <c r="S241" s="103">
        <v>4110</v>
      </c>
      <c r="T241" s="108">
        <v>80</v>
      </c>
    </row>
    <row r="242" spans="19:20" ht="13.5">
      <c r="S242" s="103">
        <v>4111</v>
      </c>
      <c r="T242" s="108">
        <v>80.18018018018019</v>
      </c>
    </row>
    <row r="243" spans="19:20" ht="13.5">
      <c r="S243" s="103">
        <v>4112</v>
      </c>
      <c r="T243" s="108">
        <v>80.35714285714286</v>
      </c>
    </row>
    <row r="244" spans="19:20" ht="13.5">
      <c r="S244" s="103">
        <v>4113</v>
      </c>
      <c r="T244" s="108">
        <v>80.53097345132744</v>
      </c>
    </row>
    <row r="245" spans="19:20" ht="13.5">
      <c r="S245" s="103">
        <v>4114</v>
      </c>
      <c r="T245" s="108">
        <v>80.7017543859649</v>
      </c>
    </row>
    <row r="246" spans="19:20" ht="13.5">
      <c r="S246" s="103">
        <v>4115</v>
      </c>
      <c r="T246" s="108">
        <v>80.8695652173913</v>
      </c>
    </row>
    <row r="247" spans="19:20" ht="13.5">
      <c r="S247" s="103">
        <v>4116</v>
      </c>
      <c r="T247" s="108">
        <v>81.03448275862068</v>
      </c>
    </row>
    <row r="248" spans="19:20" ht="13.5">
      <c r="S248" s="103">
        <v>4117</v>
      </c>
      <c r="T248" s="108">
        <v>81.19658119658119</v>
      </c>
    </row>
    <row r="249" spans="19:20" ht="13.5">
      <c r="S249" s="103">
        <v>4118</v>
      </c>
      <c r="T249" s="108">
        <v>81.35593220338983</v>
      </c>
    </row>
    <row r="250" spans="19:20" ht="13.5">
      <c r="S250" s="103">
        <v>4119</v>
      </c>
      <c r="T250" s="108">
        <v>81.5126050420168</v>
      </c>
    </row>
    <row r="251" spans="19:20" ht="13.5">
      <c r="S251" s="103">
        <v>4120</v>
      </c>
      <c r="T251" s="108">
        <v>81.66666666666667</v>
      </c>
    </row>
    <row r="252" spans="19:20" ht="13.5">
      <c r="S252" s="103">
        <v>4121</v>
      </c>
      <c r="T252" s="103">
        <v>9999999</v>
      </c>
    </row>
    <row r="253" spans="19:20" ht="13.5">
      <c r="S253" s="103">
        <v>5010</v>
      </c>
      <c r="T253" s="103">
        <v>9999999</v>
      </c>
    </row>
    <row r="254" spans="19:20" ht="13.5">
      <c r="S254" s="103">
        <v>5011</v>
      </c>
      <c r="T254" s="103">
        <v>9999999</v>
      </c>
    </row>
    <row r="255" spans="19:20" ht="13.5">
      <c r="S255" s="103">
        <v>5012</v>
      </c>
      <c r="T255" s="103">
        <v>9999999</v>
      </c>
    </row>
    <row r="256" spans="19:20" ht="13.5">
      <c r="S256" s="103">
        <v>5013</v>
      </c>
      <c r="T256" s="103">
        <v>9999999</v>
      </c>
    </row>
    <row r="257" spans="19:20" ht="13.5">
      <c r="S257" s="103">
        <v>5014</v>
      </c>
      <c r="T257" s="103">
        <v>9999999</v>
      </c>
    </row>
    <row r="258" spans="19:20" ht="13.5">
      <c r="S258" s="103">
        <v>5015</v>
      </c>
      <c r="T258" s="103">
        <v>9999999</v>
      </c>
    </row>
    <row r="259" spans="19:20" ht="13.5">
      <c r="S259" s="103">
        <v>5016</v>
      </c>
      <c r="T259" s="103">
        <v>9999999</v>
      </c>
    </row>
    <row r="260" spans="19:20" ht="13.5">
      <c r="S260" s="103">
        <v>5017</v>
      </c>
      <c r="T260" s="103">
        <v>9999999</v>
      </c>
    </row>
    <row r="261" spans="19:20" ht="13.5">
      <c r="S261" s="103">
        <v>5018</v>
      </c>
      <c r="T261" s="103">
        <v>9999999</v>
      </c>
    </row>
    <row r="262" spans="19:20" ht="13.5">
      <c r="S262" s="103">
        <v>5019</v>
      </c>
      <c r="T262" s="103">
        <v>9999999</v>
      </c>
    </row>
    <row r="263" spans="19:20" ht="13.5">
      <c r="S263" s="103">
        <v>5020</v>
      </c>
      <c r="T263" s="103">
        <v>9999999</v>
      </c>
    </row>
    <row r="264" spans="19:20" ht="13.5">
      <c r="S264" s="103">
        <v>5021</v>
      </c>
      <c r="T264" s="103">
        <v>9999999</v>
      </c>
    </row>
    <row r="265" spans="19:20" ht="13.5">
      <c r="S265" s="103">
        <v>5022</v>
      </c>
      <c r="T265" s="103">
        <v>9999999</v>
      </c>
    </row>
    <row r="266" spans="19:20" ht="13.5">
      <c r="S266" s="103">
        <v>5023</v>
      </c>
      <c r="T266" s="103">
        <v>9999999</v>
      </c>
    </row>
    <row r="267" spans="19:20" ht="13.5">
      <c r="S267" s="103">
        <v>5024</v>
      </c>
      <c r="T267" s="103">
        <v>9999999</v>
      </c>
    </row>
    <row r="268" spans="19:20" ht="13.5">
      <c r="S268" s="103">
        <v>5025</v>
      </c>
      <c r="T268" s="103">
        <v>9999999</v>
      </c>
    </row>
    <row r="269" spans="19:20" ht="13.5">
      <c r="S269" s="103">
        <v>5026</v>
      </c>
      <c r="T269" s="103">
        <v>9999999</v>
      </c>
    </row>
    <row r="270" spans="19:20" ht="13.5">
      <c r="S270" s="103">
        <v>5027</v>
      </c>
      <c r="T270" s="103">
        <v>9999999</v>
      </c>
    </row>
    <row r="271" spans="19:20" ht="13.5">
      <c r="S271" s="103">
        <v>5028</v>
      </c>
      <c r="T271" s="103">
        <v>9999999</v>
      </c>
    </row>
    <row r="272" spans="19:20" ht="13.5">
      <c r="S272" s="103">
        <v>5029</v>
      </c>
      <c r="T272" s="103">
        <v>9999999</v>
      </c>
    </row>
    <row r="273" spans="19:20" ht="13.5">
      <c r="S273" s="103">
        <v>5030</v>
      </c>
      <c r="T273" s="103">
        <v>9999999</v>
      </c>
    </row>
    <row r="274" spans="19:20" ht="13.5">
      <c r="S274" s="103">
        <v>5031</v>
      </c>
      <c r="T274" s="103">
        <v>9999999</v>
      </c>
    </row>
    <row r="275" spans="19:20" ht="13.5">
      <c r="S275" s="103">
        <v>5032</v>
      </c>
      <c r="T275" s="103">
        <v>9999999</v>
      </c>
    </row>
    <row r="276" spans="19:20" ht="13.5">
      <c r="S276" s="103">
        <v>5033</v>
      </c>
      <c r="T276" s="103">
        <v>9999999</v>
      </c>
    </row>
    <row r="277" spans="19:20" ht="13.5">
      <c r="S277" s="103">
        <v>5034</v>
      </c>
      <c r="T277" s="103">
        <v>9999999</v>
      </c>
    </row>
    <row r="278" spans="19:20" ht="13.5">
      <c r="S278" s="103">
        <v>5035</v>
      </c>
      <c r="T278" s="103">
        <v>9999999</v>
      </c>
    </row>
    <row r="279" spans="19:20" ht="13.5">
      <c r="S279" s="103">
        <v>5036</v>
      </c>
      <c r="T279" s="103">
        <v>9999999</v>
      </c>
    </row>
    <row r="280" spans="19:20" ht="13.5">
      <c r="S280" s="103">
        <v>5037</v>
      </c>
      <c r="T280" s="103">
        <v>9999999</v>
      </c>
    </row>
    <row r="281" spans="19:20" ht="13.5">
      <c r="S281" s="103">
        <v>5038</v>
      </c>
      <c r="T281" s="103">
        <v>9999999</v>
      </c>
    </row>
    <row r="282" spans="19:20" ht="13.5">
      <c r="S282" s="103">
        <v>5039</v>
      </c>
      <c r="T282" s="103">
        <v>9999999</v>
      </c>
    </row>
    <row r="283" spans="19:20" ht="13.5">
      <c r="S283" s="103">
        <v>5040</v>
      </c>
      <c r="T283" s="103">
        <v>9999999</v>
      </c>
    </row>
    <row r="284" spans="19:20" ht="13.5">
      <c r="S284" s="103">
        <v>5041</v>
      </c>
      <c r="T284" s="103">
        <v>9999999</v>
      </c>
    </row>
    <row r="285" spans="19:20" ht="13.5">
      <c r="S285" s="103">
        <v>5042</v>
      </c>
      <c r="T285" s="103">
        <v>9999999</v>
      </c>
    </row>
    <row r="286" spans="19:20" ht="13.5">
      <c r="S286" s="103">
        <v>5043</v>
      </c>
      <c r="T286" s="103">
        <v>9999999</v>
      </c>
    </row>
    <row r="287" spans="19:20" ht="13.5">
      <c r="S287" s="103">
        <v>5044</v>
      </c>
      <c r="T287" s="103">
        <v>9999999</v>
      </c>
    </row>
    <row r="288" spans="19:20" ht="13.5">
      <c r="S288" s="103">
        <v>5045</v>
      </c>
      <c r="T288" s="103">
        <v>9999999</v>
      </c>
    </row>
    <row r="289" spans="19:20" ht="13.5">
      <c r="S289" s="103">
        <v>5046</v>
      </c>
      <c r="T289" s="103">
        <v>9999999</v>
      </c>
    </row>
    <row r="290" spans="19:20" ht="13.5">
      <c r="S290" s="103">
        <v>5047</v>
      </c>
      <c r="T290" s="103">
        <v>9999999</v>
      </c>
    </row>
    <row r="291" spans="19:20" ht="13.5">
      <c r="S291" s="103">
        <v>5048</v>
      </c>
      <c r="T291" s="103">
        <v>9999999</v>
      </c>
    </row>
    <row r="292" spans="19:20" ht="13.5">
      <c r="S292" s="103">
        <v>5049</v>
      </c>
      <c r="T292" s="103">
        <v>9999999</v>
      </c>
    </row>
    <row r="293" spans="19:20" ht="13.5">
      <c r="S293" s="103">
        <v>5050</v>
      </c>
      <c r="T293" s="108">
        <v>91</v>
      </c>
    </row>
    <row r="294" spans="19:20" ht="13.5">
      <c r="S294" s="103">
        <v>5051</v>
      </c>
      <c r="T294" s="108">
        <v>91.17647058823529</v>
      </c>
    </row>
    <row r="295" spans="19:20" ht="13.5">
      <c r="S295" s="103">
        <v>5052</v>
      </c>
      <c r="T295" s="108">
        <v>91.34615384615385</v>
      </c>
    </row>
    <row r="296" spans="19:20" ht="13.5">
      <c r="S296" s="103">
        <v>5053</v>
      </c>
      <c r="T296" s="108">
        <v>91.50943396226415</v>
      </c>
    </row>
    <row r="297" spans="19:20" ht="13.5">
      <c r="S297" s="103">
        <v>5054</v>
      </c>
      <c r="T297" s="108">
        <v>91.66666666666667</v>
      </c>
    </row>
    <row r="298" spans="19:20" ht="13.5">
      <c r="S298" s="103">
        <v>5055</v>
      </c>
      <c r="T298" s="108">
        <v>91.81818181818181</v>
      </c>
    </row>
    <row r="299" spans="19:20" ht="13.5">
      <c r="S299" s="103">
        <v>5056</v>
      </c>
      <c r="T299" s="108">
        <v>91.96428571428572</v>
      </c>
    </row>
    <row r="300" spans="19:20" ht="13.5">
      <c r="S300" s="103">
        <v>5057</v>
      </c>
      <c r="T300" s="108">
        <v>92.10526315789473</v>
      </c>
    </row>
    <row r="301" spans="19:20" ht="13.5">
      <c r="S301" s="103">
        <v>5058</v>
      </c>
      <c r="T301" s="108">
        <v>92.24137931034483</v>
      </c>
    </row>
    <row r="302" spans="19:20" ht="13.5">
      <c r="S302" s="103">
        <v>5059</v>
      </c>
      <c r="T302" s="108">
        <v>92.3728813559322</v>
      </c>
    </row>
    <row r="303" spans="19:20" ht="13.5">
      <c r="S303" s="103">
        <v>5060</v>
      </c>
      <c r="T303" s="108">
        <v>92.5</v>
      </c>
    </row>
    <row r="304" spans="19:20" ht="13.5">
      <c r="S304" s="103">
        <v>5061</v>
      </c>
      <c r="T304" s="108">
        <v>92.62295081967213</v>
      </c>
    </row>
    <row r="305" spans="19:20" ht="13.5">
      <c r="S305" s="103">
        <v>5062</v>
      </c>
      <c r="T305" s="108">
        <v>92.74193548387096</v>
      </c>
    </row>
    <row r="306" spans="19:20" ht="13.5">
      <c r="S306" s="103">
        <v>5063</v>
      </c>
      <c r="T306" s="108">
        <v>92.85714285714285</v>
      </c>
    </row>
    <row r="307" spans="19:20" ht="13.5">
      <c r="S307" s="103">
        <v>5064</v>
      </c>
      <c r="T307" s="108">
        <v>92.96875</v>
      </c>
    </row>
    <row r="308" spans="19:20" ht="13.5">
      <c r="S308" s="103">
        <v>5065</v>
      </c>
      <c r="T308" s="108">
        <v>93.07692307692308</v>
      </c>
    </row>
    <row r="309" spans="19:20" ht="13.5">
      <c r="S309" s="103">
        <v>5066</v>
      </c>
      <c r="T309" s="108">
        <v>93.18181818181819</v>
      </c>
    </row>
    <row r="310" spans="19:20" ht="13.5">
      <c r="S310" s="103">
        <v>5067</v>
      </c>
      <c r="T310" s="108">
        <v>93.28358208955224</v>
      </c>
    </row>
    <row r="311" spans="19:20" ht="13.5">
      <c r="S311" s="103">
        <v>5068</v>
      </c>
      <c r="T311" s="108">
        <v>93.38235294117648</v>
      </c>
    </row>
    <row r="312" spans="19:20" ht="13.5">
      <c r="S312" s="103">
        <v>5069</v>
      </c>
      <c r="T312" s="108">
        <v>93.47826086956522</v>
      </c>
    </row>
    <row r="313" spans="19:20" ht="13.5">
      <c r="S313" s="103">
        <v>5070</v>
      </c>
      <c r="T313" s="108">
        <v>93.57142857142857</v>
      </c>
    </row>
    <row r="314" spans="19:20" ht="13.5">
      <c r="S314" s="103">
        <v>5071</v>
      </c>
      <c r="T314" s="108">
        <v>93.6619718309859</v>
      </c>
    </row>
    <row r="315" spans="19:20" ht="13.5">
      <c r="S315" s="103">
        <v>5072</v>
      </c>
      <c r="T315" s="108">
        <v>93.75</v>
      </c>
    </row>
    <row r="316" spans="19:20" ht="13.5">
      <c r="S316" s="103">
        <v>5073</v>
      </c>
      <c r="T316" s="108">
        <v>93.83561643835615</v>
      </c>
    </row>
    <row r="317" spans="19:20" ht="13.5">
      <c r="S317" s="103">
        <v>5074</v>
      </c>
      <c r="T317" s="108">
        <v>93.91891891891892</v>
      </c>
    </row>
    <row r="318" spans="19:20" ht="13.5">
      <c r="S318" s="103">
        <v>5075</v>
      </c>
      <c r="T318" s="108">
        <v>94</v>
      </c>
    </row>
    <row r="319" spans="19:20" ht="13.5">
      <c r="S319" s="103">
        <v>5076</v>
      </c>
      <c r="T319" s="108">
        <v>94.07894736842105</v>
      </c>
    </row>
    <row r="320" spans="19:20" ht="13.5">
      <c r="S320" s="103">
        <v>5077</v>
      </c>
      <c r="T320" s="108">
        <v>94.15584415584415</v>
      </c>
    </row>
    <row r="321" spans="19:20" ht="13.5">
      <c r="S321" s="103">
        <v>5078</v>
      </c>
      <c r="T321" s="108">
        <v>94.23076923076924</v>
      </c>
    </row>
    <row r="322" spans="19:20" ht="13.5">
      <c r="S322" s="103">
        <v>5079</v>
      </c>
      <c r="T322" s="108">
        <v>94.30379746835443</v>
      </c>
    </row>
    <row r="323" spans="19:20" ht="13.5">
      <c r="S323" s="103">
        <v>5080</v>
      </c>
      <c r="T323" s="108">
        <v>94.375</v>
      </c>
    </row>
    <row r="324" spans="19:20" ht="13.5">
      <c r="S324" s="103">
        <v>5081</v>
      </c>
      <c r="T324" s="108">
        <v>94.44444444444444</v>
      </c>
    </row>
    <row r="325" spans="19:20" ht="13.5">
      <c r="S325" s="103">
        <v>5082</v>
      </c>
      <c r="T325" s="108">
        <v>94.51219512195122</v>
      </c>
    </row>
    <row r="326" spans="19:20" ht="13.5">
      <c r="S326" s="103">
        <v>5083</v>
      </c>
      <c r="T326" s="108">
        <v>94.57831325301206</v>
      </c>
    </row>
    <row r="327" spans="19:20" ht="13.5">
      <c r="S327" s="103">
        <v>5084</v>
      </c>
      <c r="T327" s="108">
        <v>94.64285714285714</v>
      </c>
    </row>
    <row r="328" spans="19:20" ht="13.5">
      <c r="S328" s="103">
        <v>5085</v>
      </c>
      <c r="T328" s="108">
        <v>94.70588235294117</v>
      </c>
    </row>
    <row r="329" spans="19:20" ht="13.5">
      <c r="S329" s="103">
        <v>5086</v>
      </c>
      <c r="T329" s="108">
        <v>94.76744186046513</v>
      </c>
    </row>
    <row r="330" spans="19:20" ht="13.5">
      <c r="S330" s="103">
        <v>5087</v>
      </c>
      <c r="T330" s="108">
        <v>94.82758620689654</v>
      </c>
    </row>
    <row r="331" spans="19:20" ht="13.5">
      <c r="S331" s="103">
        <v>5088</v>
      </c>
      <c r="T331" s="108">
        <v>94.88636363636364</v>
      </c>
    </row>
    <row r="332" spans="19:20" ht="13.5">
      <c r="S332" s="103">
        <v>5089</v>
      </c>
      <c r="T332" s="108">
        <v>94.9438202247191</v>
      </c>
    </row>
    <row r="333" spans="19:20" ht="13.5">
      <c r="S333" s="103">
        <v>5090</v>
      </c>
      <c r="T333" s="108">
        <v>95</v>
      </c>
    </row>
    <row r="334" spans="19:20" ht="13.5">
      <c r="S334" s="103">
        <v>5091</v>
      </c>
      <c r="T334" s="108">
        <v>95.05494505494507</v>
      </c>
    </row>
    <row r="335" spans="19:20" ht="13.5">
      <c r="S335" s="103">
        <v>5092</v>
      </c>
      <c r="T335" s="108">
        <v>95.1086956521739</v>
      </c>
    </row>
    <row r="336" spans="19:20" ht="13.5">
      <c r="S336" s="103">
        <v>5093</v>
      </c>
      <c r="T336" s="108">
        <v>95.16129032258064</v>
      </c>
    </row>
    <row r="337" spans="19:20" ht="13.5">
      <c r="S337" s="103">
        <v>5094</v>
      </c>
      <c r="T337" s="108">
        <v>95.2127659574468</v>
      </c>
    </row>
    <row r="338" spans="19:20" ht="13.5">
      <c r="S338" s="103">
        <v>5095</v>
      </c>
      <c r="T338" s="108">
        <v>95.26315789473684</v>
      </c>
    </row>
    <row r="339" spans="19:20" ht="13.5">
      <c r="S339" s="103">
        <v>5096</v>
      </c>
      <c r="T339" s="108">
        <v>95.3125</v>
      </c>
    </row>
    <row r="340" spans="19:20" ht="13.5">
      <c r="S340" s="103">
        <v>5097</v>
      </c>
      <c r="T340" s="108">
        <v>95.36082474226804</v>
      </c>
    </row>
    <row r="341" spans="19:20" ht="13.5">
      <c r="S341" s="103">
        <v>5098</v>
      </c>
      <c r="T341" s="108">
        <v>95.40816326530613</v>
      </c>
    </row>
    <row r="342" spans="19:20" ht="13.5">
      <c r="S342" s="103">
        <v>5099</v>
      </c>
      <c r="T342" s="108">
        <v>95.45454545454547</v>
      </c>
    </row>
    <row r="343" spans="19:20" ht="13.5">
      <c r="S343" s="103">
        <v>5100</v>
      </c>
      <c r="T343" s="108">
        <v>95.5</v>
      </c>
    </row>
    <row r="344" spans="19:20" ht="13.5">
      <c r="S344" s="103">
        <v>5101</v>
      </c>
      <c r="T344" s="108">
        <v>95.54455445544555</v>
      </c>
    </row>
    <row r="345" spans="19:20" ht="13.5">
      <c r="S345" s="103">
        <v>5102</v>
      </c>
      <c r="T345" s="108">
        <v>95.58823529411764</v>
      </c>
    </row>
    <row r="346" spans="19:20" ht="13.5">
      <c r="S346" s="103">
        <v>5103</v>
      </c>
      <c r="T346" s="108">
        <v>95.63106796116504</v>
      </c>
    </row>
    <row r="347" spans="19:20" ht="13.5">
      <c r="S347" s="103">
        <v>5104</v>
      </c>
      <c r="T347" s="108">
        <v>95.67307692307692</v>
      </c>
    </row>
    <row r="348" spans="19:20" ht="13.5">
      <c r="S348" s="103">
        <v>5105</v>
      </c>
      <c r="T348" s="108">
        <v>95.71428571428571</v>
      </c>
    </row>
    <row r="349" spans="19:20" ht="13.5">
      <c r="S349" s="103">
        <v>5106</v>
      </c>
      <c r="T349" s="108">
        <v>95.75471698113208</v>
      </c>
    </row>
    <row r="350" spans="19:20" ht="13.5">
      <c r="S350" s="103">
        <v>5107</v>
      </c>
      <c r="T350" s="108">
        <v>95.79439252336448</v>
      </c>
    </row>
    <row r="351" spans="19:20" ht="13.5">
      <c r="S351" s="103">
        <v>5108</v>
      </c>
      <c r="T351" s="108">
        <v>95.83333333333333</v>
      </c>
    </row>
    <row r="352" spans="19:20" ht="13.5">
      <c r="S352" s="103">
        <v>5109</v>
      </c>
      <c r="T352" s="108">
        <v>95.87155963302753</v>
      </c>
    </row>
    <row r="353" spans="19:20" ht="13.5">
      <c r="S353" s="103">
        <v>5110</v>
      </c>
      <c r="T353" s="108">
        <v>95.9090909090909</v>
      </c>
    </row>
    <row r="354" spans="19:20" ht="13.5">
      <c r="S354" s="103">
        <v>5111</v>
      </c>
      <c r="T354" s="108">
        <v>95.94594594594595</v>
      </c>
    </row>
    <row r="355" spans="19:20" ht="13.5">
      <c r="S355" s="103">
        <v>5112</v>
      </c>
      <c r="T355" s="108">
        <v>95.98214285714286</v>
      </c>
    </row>
    <row r="356" spans="19:20" ht="13.5">
      <c r="S356" s="103">
        <v>5113</v>
      </c>
      <c r="T356" s="108">
        <v>96.01769911504425</v>
      </c>
    </row>
    <row r="357" spans="19:20" ht="13.5">
      <c r="S357" s="103">
        <v>5114</v>
      </c>
      <c r="T357" s="108">
        <v>96.05263157894737</v>
      </c>
    </row>
    <row r="358" spans="19:20" ht="13.5">
      <c r="S358" s="103">
        <v>5115</v>
      </c>
      <c r="T358" s="108">
        <v>96.08695652173913</v>
      </c>
    </row>
    <row r="359" spans="19:20" ht="13.5">
      <c r="S359" s="103">
        <v>5116</v>
      </c>
      <c r="T359" s="108">
        <v>96.12068965517241</v>
      </c>
    </row>
    <row r="360" spans="19:20" ht="13.5">
      <c r="S360" s="103">
        <v>5117</v>
      </c>
      <c r="T360" s="108">
        <v>96.15384615384615</v>
      </c>
    </row>
    <row r="361" spans="19:20" ht="13.5">
      <c r="S361" s="103">
        <v>5118</v>
      </c>
      <c r="T361" s="108">
        <v>96.1864406779661</v>
      </c>
    </row>
    <row r="362" spans="19:20" ht="13.5">
      <c r="S362" s="103">
        <v>5119</v>
      </c>
      <c r="T362" s="108">
        <v>96.21848739495799</v>
      </c>
    </row>
    <row r="363" spans="19:20" ht="13.5">
      <c r="S363" s="103">
        <v>5120</v>
      </c>
      <c r="T363" s="108">
        <v>96.25</v>
      </c>
    </row>
    <row r="364" spans="19:20" ht="13.5">
      <c r="S364" s="103">
        <v>5121</v>
      </c>
      <c r="T364" s="103">
        <v>9999999</v>
      </c>
    </row>
    <row r="365" spans="19:20" ht="13.5">
      <c r="S365" s="103">
        <v>6010</v>
      </c>
      <c r="T365" s="103">
        <v>9999999</v>
      </c>
    </row>
    <row r="366" spans="19:20" ht="13.5">
      <c r="S366" s="103">
        <v>6011</v>
      </c>
      <c r="T366" s="103">
        <v>9999999</v>
      </c>
    </row>
    <row r="367" spans="19:20" ht="13.5">
      <c r="S367" s="103">
        <v>6012</v>
      </c>
      <c r="T367" s="103">
        <v>9999999</v>
      </c>
    </row>
    <row r="368" spans="19:20" ht="13.5">
      <c r="S368" s="103">
        <v>6013</v>
      </c>
      <c r="T368" s="103">
        <v>9999999</v>
      </c>
    </row>
    <row r="369" spans="19:20" ht="13.5">
      <c r="S369" s="103">
        <v>6014</v>
      </c>
      <c r="T369" s="103">
        <v>9999999</v>
      </c>
    </row>
    <row r="370" spans="19:20" ht="13.5">
      <c r="S370" s="103">
        <v>6015</v>
      </c>
      <c r="T370" s="103">
        <v>9999999</v>
      </c>
    </row>
    <row r="371" spans="19:20" ht="13.5">
      <c r="S371" s="103">
        <v>6016</v>
      </c>
      <c r="T371" s="103">
        <v>9999999</v>
      </c>
    </row>
    <row r="372" spans="19:20" ht="13.5">
      <c r="S372" s="103">
        <v>6017</v>
      </c>
      <c r="T372" s="103">
        <v>9999999</v>
      </c>
    </row>
    <row r="373" spans="19:20" ht="13.5">
      <c r="S373" s="103">
        <v>6018</v>
      </c>
      <c r="T373" s="103">
        <v>9999999</v>
      </c>
    </row>
    <row r="374" spans="19:20" ht="13.5">
      <c r="S374" s="103">
        <v>6019</v>
      </c>
      <c r="T374" s="103">
        <v>9999999</v>
      </c>
    </row>
    <row r="375" spans="19:20" ht="13.5">
      <c r="S375" s="103">
        <v>6020</v>
      </c>
      <c r="T375" s="108">
        <v>38</v>
      </c>
    </row>
    <row r="376" spans="19:20" ht="13.5">
      <c r="S376" s="103">
        <v>6021</v>
      </c>
      <c r="T376" s="108">
        <v>40</v>
      </c>
    </row>
    <row r="377" spans="19:20" ht="13.5">
      <c r="S377" s="103">
        <v>6022</v>
      </c>
      <c r="T377" s="108">
        <v>43</v>
      </c>
    </row>
    <row r="378" spans="19:20" ht="13.5">
      <c r="S378" s="103">
        <v>6023</v>
      </c>
      <c r="T378" s="108">
        <v>46</v>
      </c>
    </row>
    <row r="379" spans="19:20" ht="13.5">
      <c r="S379" s="103">
        <v>6024</v>
      </c>
      <c r="T379" s="108">
        <v>48</v>
      </c>
    </row>
    <row r="380" spans="19:20" ht="13.5">
      <c r="S380" s="103">
        <v>6025</v>
      </c>
      <c r="T380" s="108">
        <v>50</v>
      </c>
    </row>
    <row r="381" spans="19:20" ht="13.5">
      <c r="S381" s="103">
        <v>6026</v>
      </c>
      <c r="T381" s="108">
        <v>52</v>
      </c>
    </row>
    <row r="382" spans="19:20" ht="13.5">
      <c r="S382" s="103">
        <v>6027</v>
      </c>
      <c r="T382" s="108">
        <v>54</v>
      </c>
    </row>
    <row r="383" spans="19:20" ht="13.5">
      <c r="S383" s="103">
        <v>6028</v>
      </c>
      <c r="T383" s="108">
        <v>55</v>
      </c>
    </row>
    <row r="384" spans="19:20" ht="13.5">
      <c r="S384" s="103">
        <v>6029</v>
      </c>
      <c r="T384" s="108">
        <v>57</v>
      </c>
    </row>
    <row r="385" spans="19:20" ht="13.5">
      <c r="S385" s="103">
        <v>6030</v>
      </c>
      <c r="T385" s="108">
        <v>58</v>
      </c>
    </row>
    <row r="386" spans="19:20" ht="13.5">
      <c r="S386" s="103">
        <v>6031</v>
      </c>
      <c r="T386" s="103">
        <v>9999999</v>
      </c>
    </row>
    <row r="387" spans="19:20" ht="13.5">
      <c r="S387" s="103">
        <v>7004</v>
      </c>
      <c r="T387" s="103">
        <v>9999999</v>
      </c>
    </row>
    <row r="388" spans="19:20" ht="13.5">
      <c r="S388" s="103">
        <v>7005</v>
      </c>
      <c r="T388" s="103">
        <v>9999999</v>
      </c>
    </row>
    <row r="389" spans="19:20" ht="13.5">
      <c r="S389" s="103">
        <v>7006</v>
      </c>
      <c r="T389" s="103">
        <v>9999999</v>
      </c>
    </row>
    <row r="390" spans="19:20" ht="13.5">
      <c r="S390" s="103">
        <v>7007</v>
      </c>
      <c r="T390" s="103">
        <v>9999999</v>
      </c>
    </row>
    <row r="391" spans="19:20" ht="13.5">
      <c r="S391" s="103">
        <v>7008</v>
      </c>
      <c r="T391" s="103">
        <v>9999999</v>
      </c>
    </row>
    <row r="392" spans="19:20" ht="13.5">
      <c r="S392" s="103">
        <v>7009</v>
      </c>
      <c r="T392" s="103">
        <v>9999999</v>
      </c>
    </row>
    <row r="393" spans="19:20" ht="13.5">
      <c r="S393" s="103">
        <v>7010</v>
      </c>
      <c r="T393" s="108">
        <v>62</v>
      </c>
    </row>
    <row r="394" spans="19:20" ht="13.5">
      <c r="S394" s="103">
        <v>7011</v>
      </c>
      <c r="T394" s="108">
        <v>65.45454545454547</v>
      </c>
    </row>
    <row r="395" spans="19:20" ht="13.5">
      <c r="S395" s="103">
        <v>7012</v>
      </c>
      <c r="T395" s="108">
        <v>68.33333333333333</v>
      </c>
    </row>
    <row r="396" spans="19:20" ht="13.5">
      <c r="S396" s="103">
        <v>7013</v>
      </c>
      <c r="T396" s="108">
        <v>70.76923076923076</v>
      </c>
    </row>
    <row r="397" spans="19:20" ht="13.5">
      <c r="S397" s="103">
        <v>7014</v>
      </c>
      <c r="T397" s="108">
        <v>72.85714285714286</v>
      </c>
    </row>
    <row r="398" spans="19:20" ht="13.5">
      <c r="S398" s="103">
        <v>7015</v>
      </c>
      <c r="T398" s="108">
        <v>74.66666666666667</v>
      </c>
    </row>
    <row r="399" spans="19:20" ht="13.5">
      <c r="S399" s="103">
        <v>7016</v>
      </c>
      <c r="T399" s="108">
        <v>76.25</v>
      </c>
    </row>
    <row r="400" spans="19:20" ht="13.5">
      <c r="S400" s="103">
        <v>7017</v>
      </c>
      <c r="T400" s="108">
        <v>77.64705882352942</v>
      </c>
    </row>
    <row r="401" spans="19:20" ht="13.5">
      <c r="S401" s="103">
        <v>7018</v>
      </c>
      <c r="T401" s="108">
        <v>78.88888888888889</v>
      </c>
    </row>
    <row r="402" spans="19:20" ht="13.5">
      <c r="S402" s="103">
        <v>7019</v>
      </c>
      <c r="T402" s="108">
        <v>80</v>
      </c>
    </row>
    <row r="403" spans="19:20" ht="13.5">
      <c r="S403" s="103">
        <v>7020</v>
      </c>
      <c r="T403" s="108">
        <v>81</v>
      </c>
    </row>
    <row r="404" spans="19:20" ht="13.5">
      <c r="S404" s="103">
        <v>7021</v>
      </c>
      <c r="T404" s="108">
        <v>81.9047619047619</v>
      </c>
    </row>
    <row r="405" spans="19:20" ht="13.5">
      <c r="S405" s="103">
        <v>7022</v>
      </c>
      <c r="T405" s="108">
        <v>82.72727272727273</v>
      </c>
    </row>
    <row r="406" spans="19:20" ht="13.5">
      <c r="S406" s="103">
        <v>7023</v>
      </c>
      <c r="T406" s="108">
        <v>83.4782608695652</v>
      </c>
    </row>
    <row r="407" spans="19:20" ht="13.5">
      <c r="S407" s="103">
        <v>7024</v>
      </c>
      <c r="T407" s="108">
        <v>84.16666666666667</v>
      </c>
    </row>
    <row r="408" spans="19:20" ht="13.5">
      <c r="S408" s="103">
        <v>7025</v>
      </c>
      <c r="T408" s="108">
        <v>84.8</v>
      </c>
    </row>
    <row r="409" spans="19:20" ht="13.5">
      <c r="S409" s="103">
        <v>7026</v>
      </c>
      <c r="T409" s="103">
        <v>9999999</v>
      </c>
    </row>
    <row r="410" spans="19:20" ht="13.5">
      <c r="S410" s="103">
        <v>8004</v>
      </c>
      <c r="T410" s="103">
        <v>9999999</v>
      </c>
    </row>
    <row r="411" spans="19:20" ht="13.5">
      <c r="S411" s="103">
        <v>8005</v>
      </c>
      <c r="T411" s="103">
        <v>9999999</v>
      </c>
    </row>
    <row r="412" spans="19:20" ht="13.5">
      <c r="S412" s="103">
        <v>8006</v>
      </c>
      <c r="T412" s="103">
        <v>9999999</v>
      </c>
    </row>
    <row r="413" spans="19:20" ht="13.5">
      <c r="S413" s="103">
        <v>8007</v>
      </c>
      <c r="T413" s="103">
        <v>9999999</v>
      </c>
    </row>
    <row r="414" spans="19:20" ht="13.5">
      <c r="S414" s="103">
        <v>8008</v>
      </c>
      <c r="T414" s="103">
        <v>9999999</v>
      </c>
    </row>
    <row r="415" spans="19:20" ht="13.5">
      <c r="S415" s="103">
        <v>8009</v>
      </c>
      <c r="T415" s="103">
        <v>9999999</v>
      </c>
    </row>
    <row r="416" spans="19:20" ht="13.5">
      <c r="S416" s="103">
        <v>8010</v>
      </c>
      <c r="T416" s="108">
        <v>80</v>
      </c>
    </row>
    <row r="417" spans="19:20" ht="13.5">
      <c r="S417" s="103">
        <v>8011</v>
      </c>
      <c r="T417" s="108">
        <v>81.81818181818183</v>
      </c>
    </row>
    <row r="418" spans="19:20" ht="13.5">
      <c r="S418" s="103">
        <v>8012</v>
      </c>
      <c r="T418" s="108">
        <v>83.33333333333334</v>
      </c>
    </row>
    <row r="419" spans="19:20" ht="13.5">
      <c r="S419" s="103">
        <v>8013</v>
      </c>
      <c r="T419" s="108">
        <v>84.61538461538461</v>
      </c>
    </row>
    <row r="420" spans="19:20" ht="13.5">
      <c r="S420" s="103">
        <v>8014</v>
      </c>
      <c r="T420" s="108">
        <v>85.71428571428572</v>
      </c>
    </row>
    <row r="421" spans="19:20" ht="13.5">
      <c r="S421" s="103">
        <v>8015</v>
      </c>
      <c r="T421" s="108">
        <v>86.66666666666667</v>
      </c>
    </row>
    <row r="422" spans="19:20" ht="13.5">
      <c r="S422" s="103">
        <v>8016</v>
      </c>
      <c r="T422" s="108">
        <v>87.5</v>
      </c>
    </row>
    <row r="423" spans="19:20" ht="13.5">
      <c r="S423" s="103">
        <v>8017</v>
      </c>
      <c r="T423" s="108">
        <v>88.23529411764707</v>
      </c>
    </row>
    <row r="424" spans="19:20" ht="13.5">
      <c r="S424" s="103">
        <v>8018</v>
      </c>
      <c r="T424" s="108">
        <v>88.88888888888889</v>
      </c>
    </row>
    <row r="425" spans="19:20" ht="13.5">
      <c r="S425" s="103">
        <v>8019</v>
      </c>
      <c r="T425" s="108">
        <v>89.47368421052633</v>
      </c>
    </row>
    <row r="426" spans="19:20" ht="13.5">
      <c r="S426" s="103">
        <v>8020</v>
      </c>
      <c r="T426" s="108">
        <v>90</v>
      </c>
    </row>
    <row r="427" spans="19:20" ht="13.5">
      <c r="S427" s="103">
        <v>8021</v>
      </c>
      <c r="T427" s="108">
        <v>90.47619047619048</v>
      </c>
    </row>
    <row r="428" spans="19:20" ht="13.5">
      <c r="S428" s="103">
        <v>8022</v>
      </c>
      <c r="T428" s="108">
        <v>90.90909090909092</v>
      </c>
    </row>
    <row r="429" spans="19:20" ht="13.5">
      <c r="S429" s="103">
        <v>8023</v>
      </c>
      <c r="T429" s="108">
        <v>91.30434782608695</v>
      </c>
    </row>
    <row r="430" spans="19:20" ht="13.5">
      <c r="S430" s="103">
        <v>8024</v>
      </c>
      <c r="T430" s="108">
        <v>91.66666666666667</v>
      </c>
    </row>
    <row r="431" spans="19:20" ht="13.5">
      <c r="S431" s="103">
        <v>8025</v>
      </c>
      <c r="T431" s="108">
        <v>92</v>
      </c>
    </row>
    <row r="432" spans="19:20" ht="13.5">
      <c r="S432" s="103">
        <v>8026</v>
      </c>
      <c r="T432" s="108">
        <v>92.3076923076923</v>
      </c>
    </row>
    <row r="433" spans="19:20" ht="13.5">
      <c r="S433" s="103">
        <v>8027</v>
      </c>
      <c r="T433" s="108">
        <v>92.5925925925926</v>
      </c>
    </row>
    <row r="434" spans="19:20" ht="13.5">
      <c r="S434" s="103">
        <v>8028</v>
      </c>
      <c r="T434" s="108">
        <v>92.85714285714286</v>
      </c>
    </row>
    <row r="435" spans="19:20" ht="13.5">
      <c r="S435" s="103">
        <v>8029</v>
      </c>
      <c r="T435" s="108">
        <v>93.10344827586206</v>
      </c>
    </row>
    <row r="436" spans="19:20" ht="13.5">
      <c r="S436" s="103">
        <v>8030</v>
      </c>
      <c r="T436" s="108">
        <v>93.33333333333334</v>
      </c>
    </row>
    <row r="437" spans="19:20" ht="13.5">
      <c r="S437" s="103">
        <v>8031</v>
      </c>
      <c r="T437" s="103">
        <v>9999999</v>
      </c>
    </row>
  </sheetData>
  <sheetProtection/>
  <mergeCells count="2">
    <mergeCell ref="C4:G4"/>
    <mergeCell ref="H4:L4"/>
  </mergeCells>
  <dataValidations count="1">
    <dataValidation type="list" allowBlank="1" showInputMessage="1" showErrorMessage="1" sqref="C6:C15">
      <formula1>$Q$7:$Q$14</formula1>
    </dataValidation>
  </dataValidations>
  <printOptions/>
  <pageMargins left="0.551181102362205" right="0.393700787401575" top="0.590551181102362" bottom="0.590551181102362" header="0.511811023622047" footer="0.511811023622047"/>
  <pageSetup fitToHeight="1" fitToWidth="1" orientation="portrait" paperSize="9" scale="97"/>
  <ignoredErrors>
    <ignoredError sqref="B6:B15 H6:H15 J15:L15 C40:F49 J6 L6 J7:L7 J8:L8 J9:L9 J10:L10 J11:L11 J12:L12 J13:L13 J14:L14" emptyCellReference="1" unlockedFormula="1"/>
    <ignoredError sqref="K6 AO10:AP14 U8 W7:AP9 U15:AP15 U7:V7 U9:V9 V8 U10:AN14 I6:I15" emptyCellReference="1"/>
    <ignoredError sqref="B40:B49 G40:G49 D33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Fredi Gabriel</dc:creator>
  <cp:keywords/>
  <dc:description/>
  <cp:lastModifiedBy>alfitec ML</cp:lastModifiedBy>
  <cp:lastPrinted>2015-07-22T12:53:59Z</cp:lastPrinted>
  <dcterms:created xsi:type="dcterms:W3CDTF">2008-01-07T12:03:53Z</dcterms:created>
  <dcterms:modified xsi:type="dcterms:W3CDTF">2019-04-15T07:58:25Z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